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552" firstSheet="1" activeTab="1"/>
  </bookViews>
  <sheets>
    <sheet name="7-11 лет" sheetId="1" state="hidden" r:id="rId1"/>
    <sheet name="Титульный лист" sheetId="2" r:id="rId2"/>
    <sheet name="меню  7-18 лет" sheetId="3" r:id="rId3"/>
    <sheet name="12 лет и старше " sheetId="4" state="hidden" r:id="rId4"/>
  </sheets>
  <definedNames>
    <definedName name="_xlnm.Print_Area" localSheetId="3">'12 лет и старше '!$A$1:$AG$349</definedName>
    <definedName name="_xlnm.Print_Area" localSheetId="0">'7-11 лет'!$A$1:$AG$348</definedName>
    <definedName name="_xlnm.Print_Area" localSheetId="2">'меню  7-18 лет'!$A$1:$N$324</definedName>
  </definedNames>
  <calcPr fullCalcOnLoad="1"/>
</workbook>
</file>

<file path=xl/comments3.xml><?xml version="1.0" encoding="utf-8"?>
<comments xmlns="http://schemas.openxmlformats.org/spreadsheetml/2006/main">
  <authors>
    <author>Вагнер</author>
  </authors>
  <commentList>
    <comment ref="K22" authorId="0">
      <text>
        <r>
          <rPr>
            <b/>
            <sz val="8"/>
            <rFont val="Tahoma"/>
            <family val="2"/>
          </rPr>
          <t>Вагнер: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<sst xmlns="http://schemas.openxmlformats.org/spreadsheetml/2006/main" count="2662" uniqueCount="198">
  <si>
    <t>День 1</t>
  </si>
  <si>
    <t>Б</t>
  </si>
  <si>
    <t>Ж</t>
  </si>
  <si>
    <t>У</t>
  </si>
  <si>
    <t>Эн/ц</t>
  </si>
  <si>
    <t xml:space="preserve">Завтрак </t>
  </si>
  <si>
    <t>Чай с сахаром</t>
  </si>
  <si>
    <t>Хлеб ржаной</t>
  </si>
  <si>
    <t xml:space="preserve">Обед </t>
  </si>
  <si>
    <t>Итого за день</t>
  </si>
  <si>
    <t>Процент удовлетворения суточной потребности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</si>
  <si>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</si>
  <si>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</si>
  <si>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</si>
  <si>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</si>
  <si>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</si>
  <si>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</si>
  <si>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</si>
  <si>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</si>
  <si>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</si>
  <si>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Наименование блюда</t>
  </si>
  <si>
    <t>Пищевые вещества (г)</t>
  </si>
  <si>
    <t>Эн/ц (ккал)</t>
  </si>
  <si>
    <t>200</t>
  </si>
  <si>
    <t>100</t>
  </si>
  <si>
    <t>Хлеб пшеничный</t>
  </si>
  <si>
    <t>Итого</t>
  </si>
  <si>
    <t>ГП</t>
  </si>
  <si>
    <t>Итого за 1 дней</t>
  </si>
  <si>
    <t>60</t>
  </si>
  <si>
    <t>Чай с молоком</t>
  </si>
  <si>
    <t xml:space="preserve">Сок </t>
  </si>
  <si>
    <t>Пюре картофельное</t>
  </si>
  <si>
    <t>Омлет натуральный</t>
  </si>
  <si>
    <t>250</t>
  </si>
  <si>
    <t>Соль</t>
  </si>
  <si>
    <t>8</t>
  </si>
  <si>
    <t>Примечание: ГП - готовый продукт.</t>
  </si>
  <si>
    <t>Икра кабачковая (промышленного производства)</t>
  </si>
  <si>
    <t>Процент удовлетворения</t>
  </si>
  <si>
    <t>Завтрак</t>
  </si>
  <si>
    <t>Обед</t>
  </si>
  <si>
    <t xml:space="preserve">Соус сметанный с томатом </t>
  </si>
  <si>
    <t>Хлеб пшеничный или батон</t>
  </si>
  <si>
    <t>Кондитерские изделия (вафли, или пряники, или печенье, или др.)</t>
  </si>
  <si>
    <t>Яблоко, или груша, или банан, или др.</t>
  </si>
  <si>
    <t>Гуляш</t>
  </si>
  <si>
    <t>завтрак</t>
  </si>
  <si>
    <t>обед</t>
  </si>
  <si>
    <t xml:space="preserve">дни </t>
  </si>
  <si>
    <t>итого</t>
  </si>
  <si>
    <t>ср.зн.</t>
  </si>
  <si>
    <t>День 11</t>
  </si>
  <si>
    <t>День 12</t>
  </si>
  <si>
    <t>Итого за 12 дней</t>
  </si>
  <si>
    <t>Рис отварной</t>
  </si>
  <si>
    <t xml:space="preserve">Суточная потребность </t>
  </si>
  <si>
    <t>Какао с молоком</t>
  </si>
  <si>
    <t>Кофейный напиток с молоком</t>
  </si>
  <si>
    <t>Полдник</t>
  </si>
  <si>
    <t>Дети  7-11 лет</t>
  </si>
  <si>
    <t>Средние показатели продуктов питания за 12 дней на одного ребенка,   в гр., дети 7-11 лет</t>
  </si>
  <si>
    <t xml:space="preserve">Дети  7-11 лет </t>
  </si>
  <si>
    <t>Средние показатели энергетической ценности и химического состава рациона питания детей 7-11 лет</t>
  </si>
  <si>
    <t>Дети  12 лет и старше</t>
  </si>
  <si>
    <t>Средние показатели продуктов питания за 12 дней на одного ребенка, в гр., дети с 12 лет и старше</t>
  </si>
  <si>
    <t xml:space="preserve">Дети  12 лет и старше </t>
  </si>
  <si>
    <t>Средние показатели энергетической ценности и химического состава рациона питания детей 12 лет и старше</t>
  </si>
  <si>
    <t>Соки, нетто</t>
  </si>
  <si>
    <t>№ ТК (ТТК)</t>
  </si>
  <si>
    <t xml:space="preserve">Нормы продуктов питания на одного ребенка, нетто сырья, в гр., согласно СанПиНа </t>
  </si>
  <si>
    <t xml:space="preserve">Компот из смеси сухофруктов </t>
  </si>
  <si>
    <t>Соотношение Б:Ж:У</t>
  </si>
  <si>
    <t>Какао-порошок</t>
  </si>
  <si>
    <t>Кофейный напиток</t>
  </si>
  <si>
    <t>Крахмал</t>
  </si>
  <si>
    <t>Мука пшеничная</t>
  </si>
  <si>
    <t>Крупы, бобовые</t>
  </si>
  <si>
    <t>Макаронные изделия</t>
  </si>
  <si>
    <t>Картофель</t>
  </si>
  <si>
    <t>Овощи</t>
  </si>
  <si>
    <t>Фрукты (плоды) свежие</t>
  </si>
  <si>
    <t>Сухофрукты</t>
  </si>
  <si>
    <t>Мясо 1 кат</t>
  </si>
  <si>
    <t>Цыплята 1 категории потрош.</t>
  </si>
  <si>
    <t>Молоко</t>
  </si>
  <si>
    <t>К/м</t>
  </si>
  <si>
    <t>Творог</t>
  </si>
  <si>
    <t>Сыр</t>
  </si>
  <si>
    <t>Сметана</t>
  </si>
  <si>
    <t>Масло слив.</t>
  </si>
  <si>
    <t>Масло растит.</t>
  </si>
  <si>
    <t>Яйцо</t>
  </si>
  <si>
    <t>Сахар</t>
  </si>
  <si>
    <t>Кондит.изд.</t>
  </si>
  <si>
    <t>Чай</t>
  </si>
  <si>
    <t>Дрожжи</t>
  </si>
  <si>
    <t>Специи</t>
  </si>
  <si>
    <t>Вес блюда</t>
  </si>
  <si>
    <t>Рыба (филе), в т.ч. слабо или малосол</t>
  </si>
  <si>
    <t>Субпродукты (печень, язык, сердце)</t>
  </si>
  <si>
    <t>Чай с лимоном</t>
  </si>
  <si>
    <t>Плов из птицы</t>
  </si>
  <si>
    <t>Яйцо вареное</t>
  </si>
  <si>
    <t>Макаронные изделия отварные</t>
  </si>
  <si>
    <t>Напиток из шиповника</t>
  </si>
  <si>
    <t xml:space="preserve">Итого </t>
  </si>
  <si>
    <t>Итого за 6 дней ( 1 неделя)</t>
  </si>
  <si>
    <t>Итого за 6 дней ( 2 неделя)</t>
  </si>
  <si>
    <t>Расчет продуктов питания,в гр., нетто сырья</t>
  </si>
  <si>
    <t>Норма специй, соли на весь день</t>
  </si>
  <si>
    <t>Норма выдачи специй 1,2 гр., соли 1,8 гр.</t>
  </si>
  <si>
    <t>Норма выдачи специй 1,2 гр., соли 3 гр.</t>
  </si>
  <si>
    <t>Плов из отварной говядины</t>
  </si>
  <si>
    <t>Кисломолочный продукт (в ассортименте)</t>
  </si>
  <si>
    <t>Компот из плодов или ягод сушеных (кураги)</t>
  </si>
  <si>
    <t>125</t>
  </si>
  <si>
    <t>Каша перловая рассыпчатая</t>
  </si>
  <si>
    <t>Фрикадельки из птицы с маслом сливочным</t>
  </si>
  <si>
    <t>105</t>
  </si>
  <si>
    <t>Птица отварная или тушеная</t>
  </si>
  <si>
    <t>Картофель отварной</t>
  </si>
  <si>
    <t>Вареники с картофелем отварные с маслом сливочным</t>
  </si>
  <si>
    <t>Суп "Волна" с мясом птицы</t>
  </si>
  <si>
    <t>Котлеты или биточки рыбные с маслом сливочным</t>
  </si>
  <si>
    <t>Тефтели рыбные</t>
  </si>
  <si>
    <t>Суп картофельный с мясными фрикадельками</t>
  </si>
  <si>
    <t>Соус сметанный</t>
  </si>
  <si>
    <t>Голубцы ленивые</t>
  </si>
  <si>
    <t>Пельмени отварные с маслом сливочным</t>
  </si>
  <si>
    <t>Каша вязкая молочная жидкая</t>
  </si>
  <si>
    <t>Кисель из свежих ягод (или яблок, или кураги)</t>
  </si>
  <si>
    <t>Йогурт</t>
  </si>
  <si>
    <t>Ватрушка с творогом</t>
  </si>
  <si>
    <t>Запеканка из творога с молоком сгущенным</t>
  </si>
  <si>
    <t>Зеленый горошек с луком репчатым</t>
  </si>
  <si>
    <t>Овощи натуральные свежие (или соленые)</t>
  </si>
  <si>
    <t>Зеленый горошек или кукуруза отварные (консервированные)</t>
  </si>
  <si>
    <t>Бутерброд с сыром и маслом</t>
  </si>
  <si>
    <t>Рыба, тушенная в томате с овощами</t>
  </si>
  <si>
    <t>Каша рассыпчатая</t>
  </si>
  <si>
    <t>Суп картофельный с бобовыми с мясом</t>
  </si>
  <si>
    <t>Суп-лапша с мясом птицы</t>
  </si>
  <si>
    <t>Суп картофельный с клецками с мясом птицы</t>
  </si>
  <si>
    <t>Суп картофельный с макаронными изделиями с мясом</t>
  </si>
  <si>
    <t>Жаркое по-домашнему</t>
  </si>
  <si>
    <t>Азу</t>
  </si>
  <si>
    <t>Соус красный основной</t>
  </si>
  <si>
    <t>Капуста тушеная с картофелем</t>
  </si>
  <si>
    <t>Компот из свежих плодов (яблок)</t>
  </si>
  <si>
    <t>Котлеты рубленые из птицы с маслом сливочным</t>
  </si>
  <si>
    <t>Тефтели из говядины</t>
  </si>
  <si>
    <t>94</t>
  </si>
  <si>
    <t>Рагу из овощей с мясом</t>
  </si>
  <si>
    <t>230</t>
  </si>
  <si>
    <t>Бефстроганов из отварной говядины</t>
  </si>
  <si>
    <t>Морская капуста с зеленым горошком</t>
  </si>
  <si>
    <t>Пудинг творожный запеченный с молоком сгущенным</t>
  </si>
  <si>
    <t>Рыба, запеченная в омлете</t>
  </si>
  <si>
    <t>Солянка домашняя со сметаной</t>
  </si>
  <si>
    <t>Булочка домашняя</t>
  </si>
  <si>
    <t>Крендель сахарный</t>
  </si>
  <si>
    <t>Булочка "Новинка"</t>
  </si>
  <si>
    <t>Борщ с капустой и картофелем со сметаной и с мясом</t>
  </si>
  <si>
    <t>265</t>
  </si>
  <si>
    <t>Борщ с фасолью и картофелем со сметаной и с мясом</t>
  </si>
  <si>
    <t>Щи из свежей капусты с картофелем со сметаной и с мясом</t>
  </si>
  <si>
    <t>Рассольник ленинградский со сметаной и с мясом</t>
  </si>
  <si>
    <t>Птица, тушенная в сметанном соусе</t>
  </si>
  <si>
    <t>*  в каждой технологической карте указано наименование сборника рецептур блюд</t>
  </si>
  <si>
    <t xml:space="preserve">Плюшка "Московаская" </t>
  </si>
  <si>
    <t>Котлеты, биточки, шницели (из говядины) с маслом сливочным</t>
  </si>
  <si>
    <t>Капуста тушеная с мясом (говядины)</t>
  </si>
  <si>
    <t>Каша вязкая молочная жидкая (рисовая)</t>
  </si>
  <si>
    <t>Каша вязкая молочная жидкая (пшенная)</t>
  </si>
  <si>
    <t>Капуста тушеная</t>
  </si>
  <si>
    <t>Суп молочный с макаронными изделиями</t>
  </si>
  <si>
    <t>Напиток лимонный</t>
  </si>
  <si>
    <t>Макароны запеченные с сыром</t>
  </si>
  <si>
    <t>Суп молочный с крупой</t>
  </si>
  <si>
    <t>165</t>
  </si>
  <si>
    <t>Курица в соусе с томатом</t>
  </si>
  <si>
    <t>Суп с рыбными консервами</t>
  </si>
  <si>
    <t>260</t>
  </si>
  <si>
    <t>Бутерброд с маслом</t>
  </si>
  <si>
    <t>и кулинарных изделий и номер рецептуры блюд согласно сборника рецептур</t>
  </si>
  <si>
    <t>№ ТК*</t>
  </si>
  <si>
    <t>Суп картофельный с бобовыми с мясом (птицы или говядины)</t>
  </si>
  <si>
    <t>Рассольник ленинградский с мясом (птицы или говядины) и со сметаной</t>
  </si>
  <si>
    <t>Суп картофельный с крупой с мясом (птицы или говядины)</t>
  </si>
  <si>
    <t>Борщ с капустой и картофелем со сметаной и с мясом (птицы или говядины)</t>
  </si>
  <si>
    <t>Щи из свежей капусты с картофелем со сметаной и с мясом (птицы или говядины)</t>
  </si>
  <si>
    <t>Суп-лапша с мясом (птицы или говядины)</t>
  </si>
  <si>
    <t>Конфеты,шоколад, зефир, мармелад и др.</t>
  </si>
  <si>
    <t>Консервы овощные закусочные (порциями) лечо</t>
  </si>
  <si>
    <t>Бутерброд с сыром</t>
  </si>
  <si>
    <t>35/85</t>
  </si>
  <si>
    <t>Напиток из шиповника или компот из плодов или ягод сушеных (изюма или кураги)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</si>
</sst>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#,##0.00_р_."/>
  </numFmts>
  <fonts count="4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5"/>
      <color indexed="8"/>
      <name val="Times New Roman"/>
      <family val="1"/>
    </font>
    <font>
      <b/>
      <sz val="6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5"/>
      <color theme="1"/>
      <name val="Times New Roman"/>
      <family val="1"/>
    </font>
    <font>
      <b/>
      <sz val="65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4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1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wrapText="1"/>
    </xf>
    <xf numFmtId="0" fontId="44" fillId="0" borderId="11" xfId="0" applyNumberFormat="1" applyFont="1" applyFill="1" applyBorder="1" applyAlignment="1">
      <alignment/>
    </xf>
    <xf numFmtId="0" fontId="44" fillId="0" borderId="11" xfId="6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/>
    </xf>
    <xf numFmtId="2" fontId="44" fillId="0" borderId="12" xfId="0" applyNumberFormat="1" applyFont="1" applyFill="1" applyBorder="1" applyAlignment="1">
      <alignment/>
    </xf>
    <xf numFmtId="2" fontId="44" fillId="0" borderId="13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4" xfId="0" applyNumberFormat="1" applyFont="1" applyFill="1" applyBorder="1" applyAlignment="1">
      <alignment wrapText="1"/>
    </xf>
    <xf numFmtId="0" fontId="44" fillId="0" borderId="15" xfId="0" applyNumberFormat="1" applyFont="1" applyFill="1" applyBorder="1" applyAlignment="1">
      <alignment wrapText="1"/>
    </xf>
    <xf numFmtId="192" fontId="44" fillId="0" borderId="11" xfId="0" applyNumberFormat="1" applyFont="1" applyFill="1" applyBorder="1" applyAlignment="1">
      <alignment horizontal="center" wrapText="1"/>
    </xf>
    <xf numFmtId="0" fontId="44" fillId="0" borderId="16" xfId="0" applyNumberFormat="1" applyFont="1" applyFill="1" applyBorder="1" applyAlignment="1">
      <alignment/>
    </xf>
    <xf numFmtId="0" fontId="44" fillId="0" borderId="17" xfId="0" applyNumberFormat="1" applyFont="1" applyFill="1" applyBorder="1" applyAlignment="1">
      <alignment/>
    </xf>
    <xf numFmtId="0" fontId="44" fillId="0" borderId="18" xfId="0" applyNumberFormat="1" applyFont="1" applyFill="1" applyBorder="1" applyAlignment="1">
      <alignment/>
    </xf>
    <xf numFmtId="0" fontId="44" fillId="0" borderId="19" xfId="0" applyNumberFormat="1" applyFont="1" applyFill="1" applyBorder="1" applyAlignment="1">
      <alignment/>
    </xf>
    <xf numFmtId="0" fontId="44" fillId="0" borderId="15" xfId="0" applyNumberFormat="1" applyFont="1" applyFill="1" applyBorder="1" applyAlignment="1">
      <alignment/>
    </xf>
    <xf numFmtId="0" fontId="44" fillId="0" borderId="20" xfId="0" applyNumberFormat="1" applyFont="1" applyFill="1" applyBorder="1" applyAlignment="1">
      <alignment/>
    </xf>
    <xf numFmtId="2" fontId="44" fillId="0" borderId="0" xfId="0" applyNumberFormat="1" applyFont="1" applyFill="1" applyAlignment="1">
      <alignment/>
    </xf>
    <xf numFmtId="1" fontId="44" fillId="0" borderId="10" xfId="0" applyNumberFormat="1" applyFont="1" applyFill="1" applyBorder="1" applyAlignment="1">
      <alignment/>
    </xf>
    <xf numFmtId="0" fontId="44" fillId="0" borderId="21" xfId="0" applyNumberFormat="1" applyFont="1" applyFill="1" applyBorder="1" applyAlignment="1">
      <alignment/>
    </xf>
    <xf numFmtId="0" fontId="44" fillId="0" borderId="20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Alignment="1">
      <alignment/>
    </xf>
    <xf numFmtId="0" fontId="44" fillId="0" borderId="22" xfId="0" applyNumberFormat="1" applyFont="1" applyFill="1" applyBorder="1" applyAlignment="1">
      <alignment/>
    </xf>
    <xf numFmtId="0" fontId="44" fillId="0" borderId="0" xfId="0" applyNumberFormat="1" applyFont="1" applyFill="1" applyAlignment="1">
      <alignment/>
    </xf>
    <xf numFmtId="2" fontId="44" fillId="0" borderId="17" xfId="0" applyNumberFormat="1" applyFont="1" applyFill="1" applyBorder="1" applyAlignment="1">
      <alignment/>
    </xf>
    <xf numFmtId="0" fontId="44" fillId="0" borderId="15" xfId="0" applyNumberFormat="1" applyFont="1" applyFill="1" applyBorder="1" applyAlignment="1">
      <alignment horizontal="center" wrapText="1"/>
    </xf>
    <xf numFmtId="1" fontId="45" fillId="0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wrapText="1"/>
    </xf>
    <xf numFmtId="0" fontId="44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/>
    </xf>
    <xf numFmtId="1" fontId="44" fillId="0" borderId="11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0" fontId="44" fillId="0" borderId="23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wrapText="1"/>
    </xf>
    <xf numFmtId="0" fontId="44" fillId="0" borderId="25" xfId="0" applyNumberFormat="1" applyFont="1" applyFill="1" applyBorder="1" applyAlignment="1">
      <alignment wrapText="1"/>
    </xf>
    <xf numFmtId="0" fontId="44" fillId="0" borderId="18" xfId="0" applyNumberFormat="1" applyFont="1" applyFill="1" applyBorder="1" applyAlignment="1">
      <alignment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left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left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wrapText="1"/>
    </xf>
    <xf numFmtId="0" fontId="44" fillId="0" borderId="23" xfId="0" applyNumberFormat="1" applyFont="1" applyFill="1" applyBorder="1" applyAlignment="1">
      <alignment horizontal="center"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26" xfId="0" applyNumberFormat="1" applyFont="1" applyFill="1" applyBorder="1" applyAlignment="1">
      <alignment horizontal="center" wrapText="1"/>
    </xf>
    <xf numFmtId="0" fontId="44" fillId="0" borderId="27" xfId="0" applyNumberFormat="1" applyFont="1" applyFill="1" applyBorder="1" applyAlignment="1">
      <alignment horizontal="center" wrapText="1"/>
    </xf>
    <xf numFmtId="0" fontId="44" fillId="0" borderId="25" xfId="0" applyNumberFormat="1" applyFont="1" applyFill="1" applyBorder="1" applyAlignment="1">
      <alignment horizontal="center" wrapText="1"/>
    </xf>
    <xf numFmtId="0" fontId="44" fillId="0" borderId="18" xfId="0" applyNumberFormat="1" applyFont="1" applyFill="1" applyBorder="1" applyAlignment="1">
      <alignment horizontal="center" wrapText="1"/>
    </xf>
    <xf numFmtId="0" fontId="44" fillId="0" borderId="11" xfId="0" applyNumberFormat="1" applyFont="1" applyFill="1" applyBorder="1" applyAlignment="1">
      <alignment horizontal="center" textRotation="90" wrapText="1"/>
    </xf>
    <xf numFmtId="2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textRotation="90" wrapText="1"/>
    </xf>
    <xf numFmtId="0" fontId="44" fillId="0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left" wrapText="1"/>
    </xf>
    <xf numFmtId="0" fontId="44" fillId="0" borderId="11" xfId="0" applyNumberFormat="1" applyFont="1" applyFill="1" applyBorder="1" applyAlignment="1">
      <alignment horizontal="left" wrapText="1"/>
    </xf>
    <xf numFmtId="2" fontId="45" fillId="0" borderId="11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left" wrapText="1"/>
    </xf>
    <xf numFmtId="0" fontId="44" fillId="0" borderId="14" xfId="0" applyNumberFormat="1" applyFont="1" applyFill="1" applyBorder="1" applyAlignment="1">
      <alignment horizontal="left" wrapText="1"/>
    </xf>
    <xf numFmtId="0" fontId="44" fillId="0" borderId="28" xfId="0" applyNumberFormat="1" applyFont="1" applyFill="1" applyBorder="1" applyAlignment="1">
      <alignment horizontal="left" wrapText="1"/>
    </xf>
    <xf numFmtId="0" fontId="44" fillId="0" borderId="15" xfId="0" applyNumberFormat="1" applyFont="1" applyFill="1" applyBorder="1" applyAlignment="1">
      <alignment horizontal="left" wrapText="1"/>
    </xf>
    <xf numFmtId="0" fontId="44" fillId="0" borderId="0" xfId="0" applyNumberFormat="1" applyFont="1" applyFill="1" applyBorder="1" applyAlignment="1">
      <alignment horizontal="center"/>
    </xf>
    <xf numFmtId="2" fontId="44" fillId="0" borderId="14" xfId="0" applyNumberFormat="1" applyFont="1" applyFill="1" applyBorder="1" applyAlignment="1">
      <alignment horizontal="center" wrapText="1"/>
    </xf>
    <xf numFmtId="2" fontId="44" fillId="0" borderId="28" xfId="0" applyNumberFormat="1" applyFont="1" applyFill="1" applyBorder="1" applyAlignment="1">
      <alignment horizontal="center" wrapText="1"/>
    </xf>
    <xf numFmtId="2" fontId="44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161925</xdr:colOff>
      <xdr:row>35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6442" t="16604" r="21366" b="5598"/>
        <a:stretch>
          <a:fillRect/>
        </a:stretch>
      </xdr:blipFill>
      <xdr:spPr>
        <a:xfrm>
          <a:off x="0" y="0"/>
          <a:ext cx="8086725" cy="5686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665"/>
  <sheetViews>
    <sheetView view="pageBreakPreview" zoomScale="10" zoomScaleNormal="25" zoomScaleSheetLayoutView="10" zoomScalePageLayoutView="0" workbookViewId="0" topLeftCell="A225">
      <selection activeCell="L240" sqref="L240"/>
    </sheetView>
  </sheetViews>
  <sheetFormatPr defaultColWidth="40.140625" defaultRowHeight="12.75"/>
  <cols>
    <col min="1" max="1" width="47.28125" style="20" customWidth="1"/>
    <col min="2" max="2" width="175.00390625" style="2" customWidth="1"/>
    <col min="3" max="3" width="41.8515625" style="11" customWidth="1"/>
    <col min="4" max="4" width="33.28125" style="11" customWidth="1"/>
    <col min="5" max="5" width="39.8515625" style="11" customWidth="1"/>
    <col min="6" max="6" width="41.57421875" style="11" customWidth="1"/>
    <col min="7" max="7" width="38.7109375" style="11" customWidth="1"/>
    <col min="8" max="8" width="45.28125" style="11" customWidth="1"/>
    <col min="9" max="9" width="47.28125" style="11" customWidth="1"/>
    <col min="10" max="10" width="47.8515625" style="11" customWidth="1"/>
    <col min="11" max="11" width="35.00390625" style="11" customWidth="1"/>
    <col min="12" max="12" width="37.8515625" style="11" customWidth="1"/>
    <col min="13" max="13" width="34.7109375" style="21" customWidth="1"/>
    <col min="14" max="14" width="45.28125" style="24" customWidth="1"/>
    <col min="15" max="15" width="51.140625" style="8" customWidth="1"/>
    <col min="16" max="16" width="46.57421875" style="11" customWidth="1"/>
    <col min="17" max="17" width="39.00390625" style="11" customWidth="1"/>
    <col min="18" max="18" width="41.00390625" style="11" customWidth="1"/>
    <col min="19" max="19" width="42.140625" style="11" customWidth="1"/>
    <col min="20" max="20" width="34.7109375" style="11" customWidth="1"/>
    <col min="21" max="21" width="36.7109375" style="11" customWidth="1"/>
    <col min="22" max="22" width="33.57421875" style="11" customWidth="1"/>
    <col min="23" max="23" width="41.57421875" style="11" customWidth="1"/>
    <col min="24" max="24" width="31.00390625" style="11" customWidth="1"/>
    <col min="25" max="25" width="34.7109375" style="11" customWidth="1"/>
    <col min="26" max="26" width="35.00390625" style="21" customWidth="1"/>
    <col min="27" max="27" width="33.00390625" style="2" customWidth="1"/>
    <col min="28" max="30" width="35.57421875" style="20" customWidth="1"/>
    <col min="31" max="31" width="35.140625" style="21" customWidth="1"/>
    <col min="32" max="32" width="33.7109375" style="25" customWidth="1"/>
    <col min="33" max="33" width="30.140625" style="25" customWidth="1"/>
    <col min="34" max="16384" width="40.140625" style="2" customWidth="1"/>
  </cols>
  <sheetData>
    <row r="1" spans="1:138" s="3" customFormat="1" ht="84" thickBot="1">
      <c r="A1" s="90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8" s="3" customFormat="1" ht="71.25" customHeight="1" thickBot="1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33" ht="83.2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</row>
    <row r="4" spans="1:33" ht="70.5" customHeight="1">
      <c r="A4" s="89" t="s">
        <v>69</v>
      </c>
      <c r="B4" s="87" t="s">
        <v>20</v>
      </c>
      <c r="C4" s="86" t="s">
        <v>25</v>
      </c>
      <c r="D4" s="86" t="s">
        <v>7</v>
      </c>
      <c r="E4" s="86" t="s">
        <v>76</v>
      </c>
      <c r="F4" s="86" t="s">
        <v>77</v>
      </c>
      <c r="G4" s="86" t="s">
        <v>78</v>
      </c>
      <c r="H4" s="86" t="s">
        <v>79</v>
      </c>
      <c r="I4" s="86" t="s">
        <v>80</v>
      </c>
      <c r="J4" s="86" t="s">
        <v>81</v>
      </c>
      <c r="K4" s="86" t="s">
        <v>82</v>
      </c>
      <c r="L4" s="86" t="s">
        <v>68</v>
      </c>
      <c r="M4" s="86" t="s">
        <v>83</v>
      </c>
      <c r="N4" s="86" t="s">
        <v>84</v>
      </c>
      <c r="O4" s="86" t="s">
        <v>99</v>
      </c>
      <c r="P4" s="86" t="s">
        <v>100</v>
      </c>
      <c r="Q4" s="86" t="s">
        <v>85</v>
      </c>
      <c r="R4" s="86" t="s">
        <v>86</v>
      </c>
      <c r="S4" s="86" t="s">
        <v>87</v>
      </c>
      <c r="T4" s="86" t="s">
        <v>88</v>
      </c>
      <c r="U4" s="86" t="s">
        <v>89</v>
      </c>
      <c r="V4" s="86" t="s">
        <v>90</v>
      </c>
      <c r="W4" s="86" t="s">
        <v>91</v>
      </c>
      <c r="X4" s="86" t="s">
        <v>92</v>
      </c>
      <c r="Y4" s="86" t="s">
        <v>93</v>
      </c>
      <c r="Z4" s="86" t="s">
        <v>94</v>
      </c>
      <c r="AA4" s="88" t="s">
        <v>95</v>
      </c>
      <c r="AB4" s="86" t="s">
        <v>73</v>
      </c>
      <c r="AC4" s="88" t="s">
        <v>74</v>
      </c>
      <c r="AD4" s="86" t="s">
        <v>75</v>
      </c>
      <c r="AE4" s="86" t="s">
        <v>96</v>
      </c>
      <c r="AF4" s="86" t="s">
        <v>97</v>
      </c>
      <c r="AG4" s="86" t="s">
        <v>35</v>
      </c>
    </row>
    <row r="5" spans="1:33" ht="409.5" customHeight="1">
      <c r="A5" s="89"/>
      <c r="B5" s="87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8"/>
      <c r="AB5" s="86"/>
      <c r="AC5" s="88"/>
      <c r="AD5" s="86"/>
      <c r="AE5" s="86"/>
      <c r="AF5" s="86"/>
      <c r="AG5" s="86"/>
    </row>
    <row r="6" spans="1:33" ht="83.25">
      <c r="A6" s="47">
        <v>1</v>
      </c>
      <c r="B6" s="4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 t="s">
        <v>36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  <c r="R6" s="47">
        <v>18</v>
      </c>
      <c r="S6" s="47">
        <v>19</v>
      </c>
      <c r="T6" s="47">
        <v>20</v>
      </c>
      <c r="U6" s="47">
        <v>21</v>
      </c>
      <c r="V6" s="47">
        <v>22</v>
      </c>
      <c r="W6" s="47">
        <v>23</v>
      </c>
      <c r="X6" s="47">
        <v>24</v>
      </c>
      <c r="Y6" s="47">
        <v>25</v>
      </c>
      <c r="Z6" s="47">
        <v>26</v>
      </c>
      <c r="AA6" s="4">
        <v>27</v>
      </c>
      <c r="AB6" s="47">
        <v>28</v>
      </c>
      <c r="AC6" s="47">
        <v>29</v>
      </c>
      <c r="AD6" s="47">
        <v>30</v>
      </c>
      <c r="AE6" s="47">
        <v>31</v>
      </c>
      <c r="AF6" s="47">
        <v>32</v>
      </c>
      <c r="AG6" s="5">
        <v>33</v>
      </c>
    </row>
    <row r="7" spans="1:33" s="6" customFormat="1" ht="71.25" customHeight="1">
      <c r="A7" s="87" t="s">
        <v>40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s="6" customFormat="1" ht="176.25" customHeight="1">
      <c r="A8" s="47">
        <v>70</v>
      </c>
      <c r="B8" s="7" t="s">
        <v>113</v>
      </c>
      <c r="C8" s="47"/>
      <c r="D8" s="47"/>
      <c r="E8" s="47"/>
      <c r="F8" s="47">
        <v>51</v>
      </c>
      <c r="G8" s="47"/>
      <c r="H8" s="47"/>
      <c r="I8" s="47">
        <v>23.5</v>
      </c>
      <c r="J8" s="47"/>
      <c r="K8" s="47"/>
      <c r="L8" s="47"/>
      <c r="M8" s="47">
        <v>79</v>
      </c>
      <c r="N8" s="47"/>
      <c r="O8" s="47"/>
      <c r="P8" s="47"/>
      <c r="Q8" s="47"/>
      <c r="R8" s="47"/>
      <c r="S8" s="47"/>
      <c r="T8" s="47"/>
      <c r="U8" s="47"/>
      <c r="V8" s="47"/>
      <c r="W8" s="47">
        <v>8</v>
      </c>
      <c r="X8" s="47"/>
      <c r="Y8" s="47"/>
      <c r="Z8" s="47"/>
      <c r="AA8" s="46"/>
      <c r="AB8" s="47"/>
      <c r="AC8" s="47"/>
      <c r="AD8" s="47"/>
      <c r="AE8" s="47"/>
      <c r="AF8" s="47"/>
      <c r="AG8" s="8"/>
    </row>
    <row r="9" spans="1:33" s="6" customFormat="1" ht="296.25" customHeight="1">
      <c r="A9" s="47">
        <v>72</v>
      </c>
      <c r="B9" s="7" t="s">
        <v>38</v>
      </c>
      <c r="C9" s="47"/>
      <c r="D9" s="47"/>
      <c r="E9" s="47"/>
      <c r="F9" s="47"/>
      <c r="G9" s="47"/>
      <c r="H9" s="47"/>
      <c r="I9" s="47">
        <v>60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6"/>
      <c r="AB9" s="47"/>
      <c r="AC9" s="47"/>
      <c r="AD9" s="47"/>
      <c r="AE9" s="47"/>
      <c r="AF9" s="47"/>
      <c r="AG9" s="8"/>
    </row>
    <row r="10" spans="1:33" s="6" customFormat="1" ht="83.25" customHeight="1">
      <c r="A10" s="47">
        <v>30</v>
      </c>
      <c r="B10" s="7" t="s">
        <v>101</v>
      </c>
      <c r="C10" s="47"/>
      <c r="D10" s="47"/>
      <c r="E10" s="47"/>
      <c r="F10" s="47"/>
      <c r="G10" s="47"/>
      <c r="H10" s="47"/>
      <c r="I10" s="47"/>
      <c r="J10" s="47">
        <v>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>
        <v>15</v>
      </c>
      <c r="Z10" s="47"/>
      <c r="AA10" s="4">
        <v>1</v>
      </c>
      <c r="AB10" s="47"/>
      <c r="AC10" s="47"/>
      <c r="AD10" s="47"/>
      <c r="AE10" s="47"/>
      <c r="AF10" s="47"/>
      <c r="AG10" s="8"/>
    </row>
    <row r="11" spans="1:33" s="6" customFormat="1" ht="180.75" customHeight="1">
      <c r="A11" s="47" t="s">
        <v>27</v>
      </c>
      <c r="B11" s="7" t="s">
        <v>45</v>
      </c>
      <c r="C11" s="47"/>
      <c r="D11" s="47"/>
      <c r="E11" s="47"/>
      <c r="F11" s="47"/>
      <c r="G11" s="47"/>
      <c r="H11" s="47"/>
      <c r="I11" s="47"/>
      <c r="J11" s="9">
        <v>150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6"/>
      <c r="AB11" s="47"/>
      <c r="AC11" s="47"/>
      <c r="AD11" s="47"/>
      <c r="AE11" s="47"/>
      <c r="AF11" s="47"/>
      <c r="AG11" s="8"/>
    </row>
    <row r="12" spans="1:33" s="6" customFormat="1" ht="83.25" customHeight="1">
      <c r="A12" s="47" t="s">
        <v>27</v>
      </c>
      <c r="B12" s="7" t="s">
        <v>7</v>
      </c>
      <c r="C12" s="47"/>
      <c r="D12" s="47">
        <v>20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6"/>
      <c r="AB12" s="47"/>
      <c r="AC12" s="47"/>
      <c r="AD12" s="47"/>
      <c r="AE12" s="47"/>
      <c r="AF12" s="47"/>
      <c r="AG12" s="8"/>
    </row>
    <row r="13" spans="1:33" s="6" customFormat="1" ht="71.25" customHeight="1">
      <c r="A13" s="47" t="s">
        <v>27</v>
      </c>
      <c r="B13" s="7" t="s">
        <v>43</v>
      </c>
      <c r="C13" s="47">
        <v>20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6"/>
      <c r="AB13" s="47"/>
      <c r="AC13" s="47"/>
      <c r="AD13" s="47"/>
      <c r="AE13" s="47"/>
      <c r="AF13" s="47"/>
      <c r="AG13" s="8"/>
    </row>
    <row r="14" spans="1:33" ht="83.25">
      <c r="A14" s="47"/>
      <c r="B14" s="7" t="s">
        <v>26</v>
      </c>
      <c r="C14" s="47">
        <f aca="true" t="shared" si="0" ref="C14:AG14">SUM(C8:C13)</f>
        <v>20</v>
      </c>
      <c r="D14" s="47">
        <f t="shared" si="0"/>
        <v>20</v>
      </c>
      <c r="E14" s="47">
        <f t="shared" si="0"/>
        <v>0</v>
      </c>
      <c r="F14" s="47">
        <f t="shared" si="0"/>
        <v>51</v>
      </c>
      <c r="G14" s="47">
        <f t="shared" si="0"/>
        <v>0</v>
      </c>
      <c r="H14" s="47">
        <f t="shared" si="0"/>
        <v>0</v>
      </c>
      <c r="I14" s="47">
        <f t="shared" si="0"/>
        <v>83.5</v>
      </c>
      <c r="J14" s="47">
        <f t="shared" si="0"/>
        <v>157</v>
      </c>
      <c r="K14" s="47">
        <f t="shared" si="0"/>
        <v>0</v>
      </c>
      <c r="L14" s="47">
        <f t="shared" si="0"/>
        <v>0</v>
      </c>
      <c r="M14" s="47">
        <f t="shared" si="0"/>
        <v>79</v>
      </c>
      <c r="N14" s="47">
        <f t="shared" si="0"/>
        <v>0</v>
      </c>
      <c r="O14" s="47">
        <f t="shared" si="0"/>
        <v>0</v>
      </c>
      <c r="P14" s="47">
        <f t="shared" si="0"/>
        <v>0</v>
      </c>
      <c r="Q14" s="47">
        <f t="shared" si="0"/>
        <v>0</v>
      </c>
      <c r="R14" s="47">
        <f t="shared" si="0"/>
        <v>0</v>
      </c>
      <c r="S14" s="47">
        <f t="shared" si="0"/>
        <v>0</v>
      </c>
      <c r="T14" s="47">
        <f t="shared" si="0"/>
        <v>0</v>
      </c>
      <c r="U14" s="47">
        <f t="shared" si="0"/>
        <v>0</v>
      </c>
      <c r="V14" s="47">
        <f t="shared" si="0"/>
        <v>0</v>
      </c>
      <c r="W14" s="47">
        <f t="shared" si="0"/>
        <v>8</v>
      </c>
      <c r="X14" s="47">
        <f t="shared" si="0"/>
        <v>0</v>
      </c>
      <c r="Y14" s="47">
        <f t="shared" si="0"/>
        <v>15</v>
      </c>
      <c r="Z14" s="47">
        <f t="shared" si="0"/>
        <v>0</v>
      </c>
      <c r="AA14" s="46">
        <f t="shared" si="0"/>
        <v>1</v>
      </c>
      <c r="AB14" s="47">
        <f t="shared" si="0"/>
        <v>0</v>
      </c>
      <c r="AC14" s="47">
        <f t="shared" si="0"/>
        <v>0</v>
      </c>
      <c r="AD14" s="47">
        <f t="shared" si="0"/>
        <v>0</v>
      </c>
      <c r="AE14" s="47">
        <f t="shared" si="0"/>
        <v>0</v>
      </c>
      <c r="AF14" s="47">
        <f t="shared" si="0"/>
        <v>0</v>
      </c>
      <c r="AG14" s="47">
        <f t="shared" si="0"/>
        <v>0</v>
      </c>
    </row>
    <row r="15" spans="1:33" s="6" customFormat="1" ht="83.25">
      <c r="A15" s="87" t="s">
        <v>41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33" ht="166.5">
      <c r="A16" s="47">
        <v>4</v>
      </c>
      <c r="B16" s="7" t="s">
        <v>136</v>
      </c>
      <c r="C16" s="47"/>
      <c r="D16" s="47"/>
      <c r="E16" s="47"/>
      <c r="F16" s="47"/>
      <c r="G16" s="47"/>
      <c r="H16" s="47"/>
      <c r="I16" s="47">
        <v>60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7"/>
      <c r="AD16" s="47"/>
      <c r="AE16" s="47"/>
      <c r="AF16" s="47"/>
      <c r="AG16" s="8"/>
    </row>
    <row r="17" spans="1:33" ht="166.5">
      <c r="A17" s="47">
        <v>5</v>
      </c>
      <c r="B17" s="7" t="s">
        <v>141</v>
      </c>
      <c r="C17" s="47"/>
      <c r="D17" s="47"/>
      <c r="E17" s="47"/>
      <c r="F17" s="47">
        <v>20</v>
      </c>
      <c r="G17" s="47"/>
      <c r="H17" s="47">
        <v>50</v>
      </c>
      <c r="I17" s="47">
        <v>30</v>
      </c>
      <c r="J17" s="47"/>
      <c r="K17" s="47"/>
      <c r="L17" s="47"/>
      <c r="M17" s="47">
        <v>16</v>
      </c>
      <c r="N17" s="47"/>
      <c r="O17" s="47"/>
      <c r="P17" s="47"/>
      <c r="Q17" s="47"/>
      <c r="R17" s="47"/>
      <c r="S17" s="47"/>
      <c r="T17" s="47"/>
      <c r="U17" s="47"/>
      <c r="V17" s="47"/>
      <c r="W17" s="47">
        <v>5</v>
      </c>
      <c r="X17" s="47"/>
      <c r="Y17" s="47"/>
      <c r="Z17" s="47"/>
      <c r="AA17" s="46"/>
      <c r="AB17" s="47"/>
      <c r="AC17" s="47"/>
      <c r="AD17" s="47"/>
      <c r="AE17" s="47"/>
      <c r="AF17" s="47"/>
      <c r="AG17" s="8"/>
    </row>
    <row r="18" spans="1:33" ht="192" customHeight="1">
      <c r="A18" s="47">
        <v>39</v>
      </c>
      <c r="B18" s="7" t="s">
        <v>153</v>
      </c>
      <c r="C18" s="47"/>
      <c r="D18" s="47"/>
      <c r="E18" s="47">
        <v>4</v>
      </c>
      <c r="F18" s="47"/>
      <c r="G18" s="47"/>
      <c r="H18" s="47">
        <v>79</v>
      </c>
      <c r="I18" s="47">
        <v>59</v>
      </c>
      <c r="J18" s="47"/>
      <c r="K18" s="47"/>
      <c r="L18" s="47"/>
      <c r="M18" s="47">
        <v>81</v>
      </c>
      <c r="N18" s="47"/>
      <c r="O18" s="47"/>
      <c r="P18" s="47"/>
      <c r="Q18" s="47"/>
      <c r="R18" s="47"/>
      <c r="S18" s="47"/>
      <c r="T18" s="47"/>
      <c r="U18" s="47">
        <v>14</v>
      </c>
      <c r="V18" s="47"/>
      <c r="W18" s="47">
        <v>7</v>
      </c>
      <c r="X18" s="47"/>
      <c r="Y18" s="47"/>
      <c r="Z18" s="47"/>
      <c r="AA18" s="46"/>
      <c r="AB18" s="47"/>
      <c r="AC18" s="47"/>
      <c r="AD18" s="47"/>
      <c r="AE18" s="47"/>
      <c r="AF18" s="47"/>
      <c r="AG18" s="8"/>
    </row>
    <row r="19" spans="1:33" ht="135.75" customHeight="1">
      <c r="A19" s="47">
        <v>35</v>
      </c>
      <c r="B19" s="7" t="s">
        <v>105</v>
      </c>
      <c r="C19" s="47"/>
      <c r="D19" s="47"/>
      <c r="E19" s="47"/>
      <c r="F19" s="47"/>
      <c r="G19" s="47"/>
      <c r="H19" s="47"/>
      <c r="I19" s="47"/>
      <c r="J19" s="47"/>
      <c r="K19" s="47">
        <v>20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>
        <v>15</v>
      </c>
      <c r="Z19" s="47"/>
      <c r="AA19" s="46"/>
      <c r="AB19" s="47"/>
      <c r="AC19" s="47"/>
      <c r="AD19" s="47"/>
      <c r="AE19" s="47"/>
      <c r="AF19" s="47"/>
      <c r="AG19" s="8"/>
    </row>
    <row r="20" spans="1:33" ht="83.25">
      <c r="A20" s="47" t="s">
        <v>27</v>
      </c>
      <c r="B20" s="7" t="s">
        <v>25</v>
      </c>
      <c r="C20" s="47">
        <v>60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6"/>
      <c r="AB20" s="47"/>
      <c r="AC20" s="47"/>
      <c r="AD20" s="47"/>
      <c r="AE20" s="47"/>
      <c r="AF20" s="47"/>
      <c r="AG20" s="8"/>
    </row>
    <row r="21" spans="1:33" ht="83.25">
      <c r="A21" s="47" t="s">
        <v>27</v>
      </c>
      <c r="B21" s="7" t="s">
        <v>7</v>
      </c>
      <c r="C21" s="47"/>
      <c r="D21" s="47">
        <v>30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6"/>
      <c r="AB21" s="47"/>
      <c r="AC21" s="47"/>
      <c r="AD21" s="47"/>
      <c r="AE21" s="47"/>
      <c r="AF21" s="47"/>
      <c r="AG21" s="8"/>
    </row>
    <row r="22" spans="1:33" ht="83.25">
      <c r="A22" s="47"/>
      <c r="B22" s="7" t="s">
        <v>26</v>
      </c>
      <c r="C22" s="47">
        <f aca="true" t="shared" si="1" ref="C22:AG22">SUM(C16:C21)</f>
        <v>60</v>
      </c>
      <c r="D22" s="47">
        <f t="shared" si="1"/>
        <v>30</v>
      </c>
      <c r="E22" s="47">
        <f t="shared" si="1"/>
        <v>4</v>
      </c>
      <c r="F22" s="47">
        <f t="shared" si="1"/>
        <v>20</v>
      </c>
      <c r="G22" s="47">
        <f t="shared" si="1"/>
        <v>0</v>
      </c>
      <c r="H22" s="47">
        <f t="shared" si="1"/>
        <v>129</v>
      </c>
      <c r="I22" s="47">
        <f t="shared" si="1"/>
        <v>149</v>
      </c>
      <c r="J22" s="47">
        <f t="shared" si="1"/>
        <v>0</v>
      </c>
      <c r="K22" s="47">
        <f t="shared" si="1"/>
        <v>20</v>
      </c>
      <c r="L22" s="47">
        <f t="shared" si="1"/>
        <v>0</v>
      </c>
      <c r="M22" s="47">
        <f t="shared" si="1"/>
        <v>97</v>
      </c>
      <c r="N22" s="47">
        <f t="shared" si="1"/>
        <v>0</v>
      </c>
      <c r="O22" s="47">
        <f t="shared" si="1"/>
        <v>0</v>
      </c>
      <c r="P22" s="47">
        <f t="shared" si="1"/>
        <v>0</v>
      </c>
      <c r="Q22" s="47">
        <f t="shared" si="1"/>
        <v>0</v>
      </c>
      <c r="R22" s="47">
        <f t="shared" si="1"/>
        <v>0</v>
      </c>
      <c r="S22" s="47">
        <f t="shared" si="1"/>
        <v>0</v>
      </c>
      <c r="T22" s="47">
        <f t="shared" si="1"/>
        <v>0</v>
      </c>
      <c r="U22" s="47">
        <f t="shared" si="1"/>
        <v>14</v>
      </c>
      <c r="V22" s="47">
        <f t="shared" si="1"/>
        <v>0</v>
      </c>
      <c r="W22" s="47">
        <f t="shared" si="1"/>
        <v>12</v>
      </c>
      <c r="X22" s="47">
        <f t="shared" si="1"/>
        <v>0</v>
      </c>
      <c r="Y22" s="47">
        <f t="shared" si="1"/>
        <v>15</v>
      </c>
      <c r="Z22" s="47">
        <f t="shared" si="1"/>
        <v>0</v>
      </c>
      <c r="AA22" s="46">
        <f t="shared" si="1"/>
        <v>0</v>
      </c>
      <c r="AB22" s="47">
        <f t="shared" si="1"/>
        <v>0</v>
      </c>
      <c r="AC22" s="47">
        <f t="shared" si="1"/>
        <v>0</v>
      </c>
      <c r="AD22" s="47">
        <f t="shared" si="1"/>
        <v>0</v>
      </c>
      <c r="AE22" s="47">
        <f t="shared" si="1"/>
        <v>0</v>
      </c>
      <c r="AF22" s="47">
        <f t="shared" si="1"/>
        <v>0</v>
      </c>
      <c r="AG22" s="47">
        <f t="shared" si="1"/>
        <v>0</v>
      </c>
    </row>
    <row r="23" spans="1:33" ht="83.25">
      <c r="A23" s="87" t="s">
        <v>59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</row>
    <row r="24" spans="1:33" ht="166.5">
      <c r="A24" s="47">
        <v>62</v>
      </c>
      <c r="B24" s="7" t="s">
        <v>149</v>
      </c>
      <c r="C24" s="47"/>
      <c r="D24" s="47"/>
      <c r="E24" s="47"/>
      <c r="F24" s="47"/>
      <c r="G24" s="47"/>
      <c r="H24" s="47"/>
      <c r="I24" s="47"/>
      <c r="J24" s="47">
        <v>40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>
        <v>15</v>
      </c>
      <c r="Z24" s="47"/>
      <c r="AA24" s="46"/>
      <c r="AB24" s="47"/>
      <c r="AC24" s="47"/>
      <c r="AD24" s="47"/>
      <c r="AE24" s="47"/>
      <c r="AF24" s="47"/>
      <c r="AG24" s="8"/>
    </row>
    <row r="25" spans="1:33" ht="83.25">
      <c r="A25" s="47">
        <v>64</v>
      </c>
      <c r="B25" s="7" t="s">
        <v>160</v>
      </c>
      <c r="C25" s="47"/>
      <c r="D25" s="47"/>
      <c r="E25" s="47">
        <v>42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>
        <v>17</v>
      </c>
      <c r="R25" s="47"/>
      <c r="S25" s="47"/>
      <c r="T25" s="47"/>
      <c r="U25" s="47"/>
      <c r="V25" s="47">
        <v>10</v>
      </c>
      <c r="W25" s="47">
        <v>0.2</v>
      </c>
      <c r="X25" s="47">
        <v>3.2</v>
      </c>
      <c r="Y25" s="47">
        <v>9</v>
      </c>
      <c r="Z25" s="47"/>
      <c r="AA25" s="46"/>
      <c r="AB25" s="47"/>
      <c r="AC25" s="47"/>
      <c r="AD25" s="47"/>
      <c r="AE25" s="47">
        <v>1.2</v>
      </c>
      <c r="AF25" s="47"/>
      <c r="AG25" s="8"/>
    </row>
    <row r="26" spans="1:33" ht="83.25">
      <c r="A26" s="47" t="s">
        <v>27</v>
      </c>
      <c r="B26" s="7" t="s">
        <v>132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>
        <v>100</v>
      </c>
      <c r="S26" s="47"/>
      <c r="T26" s="47"/>
      <c r="U26" s="47"/>
      <c r="V26" s="47"/>
      <c r="W26" s="47"/>
      <c r="X26" s="47"/>
      <c r="Y26" s="47"/>
      <c r="Z26" s="47"/>
      <c r="AA26" s="46"/>
      <c r="AB26" s="47"/>
      <c r="AC26" s="47"/>
      <c r="AD26" s="47"/>
      <c r="AE26" s="47"/>
      <c r="AF26" s="47"/>
      <c r="AG26" s="8"/>
    </row>
    <row r="27" spans="1:33" ht="83.25">
      <c r="A27" s="47"/>
      <c r="B27" s="7" t="s">
        <v>26</v>
      </c>
      <c r="C27" s="47">
        <f>C24+C25+C26</f>
        <v>0</v>
      </c>
      <c r="D27" s="47">
        <f aca="true" t="shared" si="2" ref="D27:AG27">D24+D25+D26</f>
        <v>0</v>
      </c>
      <c r="E27" s="47">
        <f t="shared" si="2"/>
        <v>42</v>
      </c>
      <c r="F27" s="47">
        <f t="shared" si="2"/>
        <v>0</v>
      </c>
      <c r="G27" s="47">
        <f t="shared" si="2"/>
        <v>0</v>
      </c>
      <c r="H27" s="47">
        <f t="shared" si="2"/>
        <v>0</v>
      </c>
      <c r="I27" s="47">
        <f t="shared" si="2"/>
        <v>0</v>
      </c>
      <c r="J27" s="47">
        <f t="shared" si="2"/>
        <v>40</v>
      </c>
      <c r="K27" s="47">
        <f t="shared" si="2"/>
        <v>0</v>
      </c>
      <c r="L27" s="47">
        <f t="shared" si="2"/>
        <v>0</v>
      </c>
      <c r="M27" s="47">
        <f t="shared" si="2"/>
        <v>0</v>
      </c>
      <c r="N27" s="47">
        <f t="shared" si="2"/>
        <v>0</v>
      </c>
      <c r="O27" s="47">
        <f t="shared" si="2"/>
        <v>0</v>
      </c>
      <c r="P27" s="47">
        <f t="shared" si="2"/>
        <v>0</v>
      </c>
      <c r="Q27" s="47">
        <f t="shared" si="2"/>
        <v>17</v>
      </c>
      <c r="R27" s="47">
        <f t="shared" si="2"/>
        <v>100</v>
      </c>
      <c r="S27" s="47">
        <f t="shared" si="2"/>
        <v>0</v>
      </c>
      <c r="T27" s="47">
        <f t="shared" si="2"/>
        <v>0</v>
      </c>
      <c r="U27" s="47">
        <f t="shared" si="2"/>
        <v>0</v>
      </c>
      <c r="V27" s="47">
        <f t="shared" si="2"/>
        <v>10</v>
      </c>
      <c r="W27" s="47">
        <f t="shared" si="2"/>
        <v>0.2</v>
      </c>
      <c r="X27" s="47">
        <f t="shared" si="2"/>
        <v>3.2</v>
      </c>
      <c r="Y27" s="47">
        <f t="shared" si="2"/>
        <v>24</v>
      </c>
      <c r="Z27" s="47">
        <f t="shared" si="2"/>
        <v>0</v>
      </c>
      <c r="AA27" s="47">
        <f t="shared" si="2"/>
        <v>0</v>
      </c>
      <c r="AB27" s="47">
        <f t="shared" si="2"/>
        <v>0</v>
      </c>
      <c r="AC27" s="47">
        <f t="shared" si="2"/>
        <v>0</v>
      </c>
      <c r="AD27" s="47">
        <f t="shared" si="2"/>
        <v>0</v>
      </c>
      <c r="AE27" s="47">
        <f t="shared" si="2"/>
        <v>1.2</v>
      </c>
      <c r="AF27" s="47">
        <f t="shared" si="2"/>
        <v>0</v>
      </c>
      <c r="AG27" s="47">
        <f t="shared" si="2"/>
        <v>0</v>
      </c>
    </row>
    <row r="28" spans="1:33" ht="166.5">
      <c r="A28" s="47"/>
      <c r="B28" s="7" t="s">
        <v>110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6"/>
      <c r="AB28" s="47"/>
      <c r="AC28" s="47"/>
      <c r="AD28" s="47"/>
      <c r="AE28" s="47"/>
      <c r="AF28" s="47">
        <v>1.2</v>
      </c>
      <c r="AG28" s="5">
        <v>1.8</v>
      </c>
    </row>
    <row r="29" spans="1:33" s="11" customFormat="1" ht="83.25">
      <c r="A29" s="47"/>
      <c r="B29" s="10" t="s">
        <v>9</v>
      </c>
      <c r="C29" s="47">
        <f aca="true" t="shared" si="3" ref="C29:AE29">SUM(C14+C22+C27)</f>
        <v>80</v>
      </c>
      <c r="D29" s="47">
        <f t="shared" si="3"/>
        <v>50</v>
      </c>
      <c r="E29" s="47">
        <f t="shared" si="3"/>
        <v>46</v>
      </c>
      <c r="F29" s="47">
        <f t="shared" si="3"/>
        <v>71</v>
      </c>
      <c r="G29" s="47">
        <f t="shared" si="3"/>
        <v>0</v>
      </c>
      <c r="H29" s="47">
        <f t="shared" si="3"/>
        <v>129</v>
      </c>
      <c r="I29" s="47">
        <f t="shared" si="3"/>
        <v>232.5</v>
      </c>
      <c r="J29" s="47">
        <f t="shared" si="3"/>
        <v>197</v>
      </c>
      <c r="K29" s="47">
        <f t="shared" si="3"/>
        <v>20</v>
      </c>
      <c r="L29" s="47">
        <f t="shared" si="3"/>
        <v>0</v>
      </c>
      <c r="M29" s="47">
        <f t="shared" si="3"/>
        <v>176</v>
      </c>
      <c r="N29" s="47">
        <f t="shared" si="3"/>
        <v>0</v>
      </c>
      <c r="O29" s="47">
        <f t="shared" si="3"/>
        <v>0</v>
      </c>
      <c r="P29" s="47">
        <f t="shared" si="3"/>
        <v>0</v>
      </c>
      <c r="Q29" s="47">
        <f t="shared" si="3"/>
        <v>17</v>
      </c>
      <c r="R29" s="47">
        <f t="shared" si="3"/>
        <v>100</v>
      </c>
      <c r="S29" s="47">
        <f t="shared" si="3"/>
        <v>0</v>
      </c>
      <c r="T29" s="47">
        <f t="shared" si="3"/>
        <v>0</v>
      </c>
      <c r="U29" s="47">
        <f t="shared" si="3"/>
        <v>14</v>
      </c>
      <c r="V29" s="47">
        <f t="shared" si="3"/>
        <v>10</v>
      </c>
      <c r="W29" s="47">
        <f t="shared" si="3"/>
        <v>20.2</v>
      </c>
      <c r="X29" s="47">
        <f t="shared" si="3"/>
        <v>3.2</v>
      </c>
      <c r="Y29" s="47">
        <f t="shared" si="3"/>
        <v>54</v>
      </c>
      <c r="Z29" s="47">
        <f t="shared" si="3"/>
        <v>0</v>
      </c>
      <c r="AA29" s="47">
        <f t="shared" si="3"/>
        <v>1</v>
      </c>
      <c r="AB29" s="47">
        <f t="shared" si="3"/>
        <v>0</v>
      </c>
      <c r="AC29" s="47">
        <f t="shared" si="3"/>
        <v>0</v>
      </c>
      <c r="AD29" s="47">
        <f t="shared" si="3"/>
        <v>0</v>
      </c>
      <c r="AE29" s="47">
        <f t="shared" si="3"/>
        <v>1.2</v>
      </c>
      <c r="AF29" s="47">
        <v>1.2</v>
      </c>
      <c r="AG29" s="47">
        <v>1.8</v>
      </c>
    </row>
    <row r="30" spans="1:33" s="11" customFormat="1" ht="83.25">
      <c r="A30" s="87" t="s">
        <v>60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:33" s="11" customFormat="1" ht="83.25">
      <c r="A31" s="87" t="s">
        <v>11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</row>
    <row r="32" spans="1:33" ht="70.5" customHeight="1">
      <c r="A32" s="89" t="s">
        <v>69</v>
      </c>
      <c r="B32" s="87" t="s">
        <v>20</v>
      </c>
      <c r="C32" s="86" t="s">
        <v>25</v>
      </c>
      <c r="D32" s="86" t="s">
        <v>7</v>
      </c>
      <c r="E32" s="86" t="s">
        <v>76</v>
      </c>
      <c r="F32" s="86" t="s">
        <v>77</v>
      </c>
      <c r="G32" s="86" t="s">
        <v>78</v>
      </c>
      <c r="H32" s="86" t="s">
        <v>79</v>
      </c>
      <c r="I32" s="86" t="s">
        <v>80</v>
      </c>
      <c r="J32" s="86" t="s">
        <v>81</v>
      </c>
      <c r="K32" s="86" t="s">
        <v>82</v>
      </c>
      <c r="L32" s="86" t="s">
        <v>68</v>
      </c>
      <c r="M32" s="86" t="s">
        <v>83</v>
      </c>
      <c r="N32" s="86" t="s">
        <v>84</v>
      </c>
      <c r="O32" s="86" t="s">
        <v>99</v>
      </c>
      <c r="P32" s="86" t="s">
        <v>100</v>
      </c>
      <c r="Q32" s="86" t="s">
        <v>85</v>
      </c>
      <c r="R32" s="86" t="s">
        <v>86</v>
      </c>
      <c r="S32" s="86" t="s">
        <v>87</v>
      </c>
      <c r="T32" s="86" t="s">
        <v>88</v>
      </c>
      <c r="U32" s="86" t="s">
        <v>89</v>
      </c>
      <c r="V32" s="86" t="s">
        <v>90</v>
      </c>
      <c r="W32" s="86" t="s">
        <v>91</v>
      </c>
      <c r="X32" s="86" t="s">
        <v>92</v>
      </c>
      <c r="Y32" s="86" t="s">
        <v>93</v>
      </c>
      <c r="Z32" s="86" t="s">
        <v>94</v>
      </c>
      <c r="AA32" s="88" t="s">
        <v>95</v>
      </c>
      <c r="AB32" s="86" t="s">
        <v>73</v>
      </c>
      <c r="AC32" s="88" t="s">
        <v>74</v>
      </c>
      <c r="AD32" s="86" t="s">
        <v>75</v>
      </c>
      <c r="AE32" s="86" t="s">
        <v>96</v>
      </c>
      <c r="AF32" s="86" t="s">
        <v>97</v>
      </c>
      <c r="AG32" s="86" t="s">
        <v>35</v>
      </c>
    </row>
    <row r="33" spans="1:33" ht="409.5" customHeight="1">
      <c r="A33" s="89"/>
      <c r="B33" s="87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8"/>
      <c r="AB33" s="86"/>
      <c r="AC33" s="88"/>
      <c r="AD33" s="86"/>
      <c r="AE33" s="86"/>
      <c r="AF33" s="86"/>
      <c r="AG33" s="86"/>
    </row>
    <row r="34" spans="1:33" ht="84" thickBot="1">
      <c r="A34" s="47">
        <v>1</v>
      </c>
      <c r="B34" s="4">
        <v>2</v>
      </c>
      <c r="C34" s="47">
        <v>3</v>
      </c>
      <c r="D34" s="47">
        <v>4</v>
      </c>
      <c r="E34" s="47">
        <v>5</v>
      </c>
      <c r="F34" s="47">
        <v>6</v>
      </c>
      <c r="G34" s="47">
        <v>7</v>
      </c>
      <c r="H34" s="47" t="s">
        <v>36</v>
      </c>
      <c r="I34" s="47">
        <v>9</v>
      </c>
      <c r="J34" s="47">
        <v>10</v>
      </c>
      <c r="K34" s="47">
        <v>11</v>
      </c>
      <c r="L34" s="47">
        <v>12</v>
      </c>
      <c r="M34" s="47">
        <v>13</v>
      </c>
      <c r="N34" s="47">
        <v>14</v>
      </c>
      <c r="O34" s="47">
        <v>15</v>
      </c>
      <c r="P34" s="47">
        <v>16</v>
      </c>
      <c r="Q34" s="47">
        <v>17</v>
      </c>
      <c r="R34" s="47">
        <v>18</v>
      </c>
      <c r="S34" s="47">
        <v>19</v>
      </c>
      <c r="T34" s="47">
        <v>20</v>
      </c>
      <c r="U34" s="47">
        <v>21</v>
      </c>
      <c r="V34" s="47">
        <v>22</v>
      </c>
      <c r="W34" s="47">
        <v>23</v>
      </c>
      <c r="X34" s="47">
        <v>24</v>
      </c>
      <c r="Y34" s="47">
        <v>25</v>
      </c>
      <c r="Z34" s="47">
        <v>26</v>
      </c>
      <c r="AA34" s="4">
        <v>27</v>
      </c>
      <c r="AB34" s="47">
        <v>28</v>
      </c>
      <c r="AC34" s="47">
        <v>29</v>
      </c>
      <c r="AD34" s="47">
        <v>30</v>
      </c>
      <c r="AE34" s="47">
        <v>31</v>
      </c>
      <c r="AF34" s="47">
        <v>32</v>
      </c>
      <c r="AG34" s="5">
        <v>33</v>
      </c>
    </row>
    <row r="35" spans="1:103" s="3" customFormat="1" ht="71.25" customHeight="1" thickBot="1">
      <c r="A35" s="87" t="s">
        <v>40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1:33" ht="166.5">
      <c r="A36" s="47">
        <v>51</v>
      </c>
      <c r="B36" s="7" t="s">
        <v>139</v>
      </c>
      <c r="C36" s="47"/>
      <c r="D36" s="47"/>
      <c r="E36" s="47"/>
      <c r="F36" s="47"/>
      <c r="G36" s="47"/>
      <c r="H36" s="47"/>
      <c r="I36" s="47">
        <v>48</v>
      </c>
      <c r="J36" s="47"/>
      <c r="K36" s="47"/>
      <c r="L36" s="47"/>
      <c r="M36" s="47"/>
      <c r="N36" s="47"/>
      <c r="O36" s="47">
        <v>73</v>
      </c>
      <c r="P36" s="47"/>
      <c r="Q36" s="47"/>
      <c r="R36" s="47"/>
      <c r="S36" s="47"/>
      <c r="T36" s="47"/>
      <c r="U36" s="47"/>
      <c r="V36" s="47"/>
      <c r="W36" s="47">
        <v>6</v>
      </c>
      <c r="X36" s="47"/>
      <c r="Y36" s="47">
        <v>3</v>
      </c>
      <c r="Z36" s="47"/>
      <c r="AA36" s="46"/>
      <c r="AB36" s="47"/>
      <c r="AC36" s="47"/>
      <c r="AD36" s="47"/>
      <c r="AE36" s="47"/>
      <c r="AF36" s="47"/>
      <c r="AG36" s="8"/>
    </row>
    <row r="37" spans="1:33" ht="83.25">
      <c r="A37" s="47">
        <v>7</v>
      </c>
      <c r="B37" s="7" t="s">
        <v>32</v>
      </c>
      <c r="C37" s="47"/>
      <c r="D37" s="47"/>
      <c r="E37" s="47"/>
      <c r="F37" s="47"/>
      <c r="G37" s="47"/>
      <c r="H37" s="47">
        <v>128</v>
      </c>
      <c r="I37" s="47"/>
      <c r="J37" s="47"/>
      <c r="K37" s="47"/>
      <c r="L37" s="47"/>
      <c r="M37" s="47"/>
      <c r="N37" s="47"/>
      <c r="O37" s="47"/>
      <c r="P37" s="47"/>
      <c r="Q37" s="47">
        <v>22</v>
      </c>
      <c r="R37" s="47"/>
      <c r="S37" s="47"/>
      <c r="T37" s="47"/>
      <c r="U37" s="47"/>
      <c r="V37" s="47">
        <v>5</v>
      </c>
      <c r="W37" s="47"/>
      <c r="X37" s="47"/>
      <c r="Y37" s="47"/>
      <c r="Z37" s="47"/>
      <c r="AA37" s="46"/>
      <c r="AB37" s="47"/>
      <c r="AC37" s="47"/>
      <c r="AD37" s="47"/>
      <c r="AE37" s="47"/>
      <c r="AF37" s="47"/>
      <c r="AG37" s="8"/>
    </row>
    <row r="38" spans="1:33" ht="173.25" customHeight="1">
      <c r="A38" s="47">
        <v>2</v>
      </c>
      <c r="B38" s="7" t="s">
        <v>58</v>
      </c>
      <c r="C38" s="47"/>
      <c r="D38" s="47"/>
      <c r="E38" s="47"/>
      <c r="F38" s="47"/>
      <c r="G38" s="47"/>
      <c r="H38" s="47"/>
      <c r="I38" s="9"/>
      <c r="J38" s="9"/>
      <c r="K38" s="47"/>
      <c r="L38" s="47"/>
      <c r="M38" s="47"/>
      <c r="N38" s="47"/>
      <c r="O38" s="47"/>
      <c r="P38" s="47"/>
      <c r="Q38" s="47">
        <v>100</v>
      </c>
      <c r="R38" s="47"/>
      <c r="S38" s="47"/>
      <c r="T38" s="47"/>
      <c r="U38" s="47"/>
      <c r="V38" s="47"/>
      <c r="W38" s="47"/>
      <c r="X38" s="47"/>
      <c r="Y38" s="47">
        <v>20</v>
      </c>
      <c r="Z38" s="47"/>
      <c r="AA38" s="46"/>
      <c r="AB38" s="47"/>
      <c r="AC38" s="47">
        <v>5</v>
      </c>
      <c r="AD38" s="47"/>
      <c r="AE38" s="47"/>
      <c r="AF38" s="47"/>
      <c r="AG38" s="8"/>
    </row>
    <row r="39" spans="1:33" ht="83.25">
      <c r="A39" s="47" t="s">
        <v>27</v>
      </c>
      <c r="B39" s="7" t="s">
        <v>7</v>
      </c>
      <c r="C39" s="47"/>
      <c r="D39" s="47">
        <v>20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6"/>
      <c r="AB39" s="47"/>
      <c r="AC39" s="47"/>
      <c r="AD39" s="47"/>
      <c r="AE39" s="47"/>
      <c r="AF39" s="47"/>
      <c r="AG39" s="8"/>
    </row>
    <row r="40" spans="1:33" ht="84" thickBot="1">
      <c r="A40" s="47" t="s">
        <v>27</v>
      </c>
      <c r="B40" s="7" t="s">
        <v>43</v>
      </c>
      <c r="C40" s="47">
        <v>20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6"/>
      <c r="AB40" s="47"/>
      <c r="AC40" s="47"/>
      <c r="AD40" s="47"/>
      <c r="AE40" s="47"/>
      <c r="AF40" s="47"/>
      <c r="AG40" s="8"/>
    </row>
    <row r="41" spans="1:103" s="3" customFormat="1" ht="84" thickBot="1">
      <c r="A41" s="47"/>
      <c r="B41" s="7" t="s">
        <v>26</v>
      </c>
      <c r="C41" s="47">
        <f aca="true" t="shared" si="4" ref="C41:AG41">SUM(C36:C40)</f>
        <v>20</v>
      </c>
      <c r="D41" s="47">
        <f t="shared" si="4"/>
        <v>20</v>
      </c>
      <c r="E41" s="47">
        <f t="shared" si="4"/>
        <v>0</v>
      </c>
      <c r="F41" s="47">
        <f t="shared" si="4"/>
        <v>0</v>
      </c>
      <c r="G41" s="47">
        <f t="shared" si="4"/>
        <v>0</v>
      </c>
      <c r="H41" s="47">
        <f t="shared" si="4"/>
        <v>128</v>
      </c>
      <c r="I41" s="47">
        <f t="shared" si="4"/>
        <v>48</v>
      </c>
      <c r="J41" s="47">
        <f t="shared" si="4"/>
        <v>0</v>
      </c>
      <c r="K41" s="47">
        <f t="shared" si="4"/>
        <v>0</v>
      </c>
      <c r="L41" s="47">
        <f t="shared" si="4"/>
        <v>0</v>
      </c>
      <c r="M41" s="47">
        <f t="shared" si="4"/>
        <v>0</v>
      </c>
      <c r="N41" s="47">
        <f t="shared" si="4"/>
        <v>0</v>
      </c>
      <c r="O41" s="47">
        <f t="shared" si="4"/>
        <v>73</v>
      </c>
      <c r="P41" s="47">
        <f t="shared" si="4"/>
        <v>0</v>
      </c>
      <c r="Q41" s="47">
        <f t="shared" si="4"/>
        <v>122</v>
      </c>
      <c r="R41" s="47">
        <f t="shared" si="4"/>
        <v>0</v>
      </c>
      <c r="S41" s="47">
        <f t="shared" si="4"/>
        <v>0</v>
      </c>
      <c r="T41" s="47">
        <f t="shared" si="4"/>
        <v>0</v>
      </c>
      <c r="U41" s="47">
        <f t="shared" si="4"/>
        <v>0</v>
      </c>
      <c r="V41" s="47">
        <f t="shared" si="4"/>
        <v>5</v>
      </c>
      <c r="W41" s="47">
        <f t="shared" si="4"/>
        <v>6</v>
      </c>
      <c r="X41" s="47">
        <f t="shared" si="4"/>
        <v>0</v>
      </c>
      <c r="Y41" s="47">
        <f t="shared" si="4"/>
        <v>23</v>
      </c>
      <c r="Z41" s="47">
        <f t="shared" si="4"/>
        <v>0</v>
      </c>
      <c r="AA41" s="46">
        <f t="shared" si="4"/>
        <v>0</v>
      </c>
      <c r="AB41" s="47">
        <f t="shared" si="4"/>
        <v>0</v>
      </c>
      <c r="AC41" s="47">
        <f t="shared" si="4"/>
        <v>5</v>
      </c>
      <c r="AD41" s="47">
        <f t="shared" si="4"/>
        <v>0</v>
      </c>
      <c r="AE41" s="47">
        <f t="shared" si="4"/>
        <v>0</v>
      </c>
      <c r="AF41" s="47">
        <f t="shared" si="4"/>
        <v>0</v>
      </c>
      <c r="AG41" s="47">
        <f t="shared" si="4"/>
        <v>0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</row>
    <row r="42" spans="1:33" ht="83.25">
      <c r="A42" s="87" t="s">
        <v>41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</row>
    <row r="43" spans="1:33" ht="166.5">
      <c r="A43" s="47">
        <v>16</v>
      </c>
      <c r="B43" s="7" t="s">
        <v>135</v>
      </c>
      <c r="C43" s="47"/>
      <c r="D43" s="47"/>
      <c r="E43" s="47"/>
      <c r="F43" s="47"/>
      <c r="G43" s="47"/>
      <c r="H43" s="47"/>
      <c r="I43" s="47">
        <v>58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>
        <v>3</v>
      </c>
      <c r="X43" s="47"/>
      <c r="Y43" s="47"/>
      <c r="Z43" s="47"/>
      <c r="AA43" s="46"/>
      <c r="AB43" s="47"/>
      <c r="AC43" s="47"/>
      <c r="AD43" s="47"/>
      <c r="AE43" s="47"/>
      <c r="AF43" s="47"/>
      <c r="AG43" s="8"/>
    </row>
    <row r="44" spans="1:33" ht="287.25" customHeight="1">
      <c r="A44" s="47">
        <v>22</v>
      </c>
      <c r="B44" s="7" t="s">
        <v>163</v>
      </c>
      <c r="C44" s="47"/>
      <c r="D44" s="47"/>
      <c r="E44" s="47"/>
      <c r="F44" s="47"/>
      <c r="G44" s="47"/>
      <c r="H44" s="47">
        <v>20</v>
      </c>
      <c r="I44" s="47">
        <v>94</v>
      </c>
      <c r="J44" s="47"/>
      <c r="K44" s="47"/>
      <c r="L44" s="47"/>
      <c r="M44" s="47">
        <v>16</v>
      </c>
      <c r="N44" s="47"/>
      <c r="O44" s="47"/>
      <c r="P44" s="47"/>
      <c r="Q44" s="47"/>
      <c r="R44" s="47"/>
      <c r="S44" s="47"/>
      <c r="T44" s="47"/>
      <c r="U44" s="47">
        <v>5</v>
      </c>
      <c r="V44" s="47"/>
      <c r="W44" s="47">
        <v>5</v>
      </c>
      <c r="X44" s="47"/>
      <c r="Y44" s="47">
        <v>2.5</v>
      </c>
      <c r="Z44" s="47"/>
      <c r="AA44" s="46"/>
      <c r="AB44" s="47"/>
      <c r="AC44" s="47"/>
      <c r="AD44" s="47"/>
      <c r="AE44" s="47"/>
      <c r="AF44" s="47"/>
      <c r="AG44" s="8"/>
    </row>
    <row r="45" spans="1:33" ht="249.75">
      <c r="A45" s="47">
        <v>58</v>
      </c>
      <c r="B45" s="7" t="s">
        <v>171</v>
      </c>
      <c r="C45" s="47">
        <v>24</v>
      </c>
      <c r="D45" s="47"/>
      <c r="E45" s="47"/>
      <c r="F45" s="47"/>
      <c r="G45" s="47"/>
      <c r="H45" s="47"/>
      <c r="I45" s="47">
        <v>8</v>
      </c>
      <c r="J45" s="47"/>
      <c r="K45" s="47"/>
      <c r="L45" s="47"/>
      <c r="M45" s="47">
        <v>77</v>
      </c>
      <c r="N45" s="47"/>
      <c r="O45" s="5"/>
      <c r="P45" s="47"/>
      <c r="Q45" s="47">
        <v>17</v>
      </c>
      <c r="R45" s="47"/>
      <c r="S45" s="47"/>
      <c r="T45" s="47"/>
      <c r="U45" s="47"/>
      <c r="V45" s="47">
        <v>4</v>
      </c>
      <c r="W45" s="47">
        <v>5</v>
      </c>
      <c r="X45" s="47"/>
      <c r="Y45" s="47"/>
      <c r="Z45" s="47"/>
      <c r="AA45" s="46"/>
      <c r="AB45" s="47"/>
      <c r="AC45" s="47"/>
      <c r="AD45" s="47"/>
      <c r="AE45" s="47"/>
      <c r="AF45" s="47"/>
      <c r="AG45" s="8"/>
    </row>
    <row r="46" spans="1:33" ht="173.25" customHeight="1">
      <c r="A46" s="47">
        <v>24</v>
      </c>
      <c r="B46" s="7" t="s">
        <v>140</v>
      </c>
      <c r="C46" s="47"/>
      <c r="D46" s="47"/>
      <c r="E46" s="47"/>
      <c r="F46" s="47">
        <v>67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9</v>
      </c>
      <c r="W46" s="47"/>
      <c r="X46" s="47"/>
      <c r="Y46" s="47"/>
      <c r="Z46" s="47"/>
      <c r="AA46" s="46"/>
      <c r="AB46" s="47"/>
      <c r="AC46" s="47"/>
      <c r="AD46" s="47"/>
      <c r="AE46" s="47"/>
      <c r="AF46" s="47"/>
      <c r="AG46" s="8"/>
    </row>
    <row r="47" spans="1:33" ht="328.5" customHeight="1">
      <c r="A47" s="47">
        <v>17</v>
      </c>
      <c r="B47" s="7" t="s">
        <v>71</v>
      </c>
      <c r="C47" s="47"/>
      <c r="D47" s="47"/>
      <c r="E47" s="47"/>
      <c r="F47" s="47"/>
      <c r="G47" s="47"/>
      <c r="H47" s="47"/>
      <c r="I47" s="47"/>
      <c r="J47" s="47"/>
      <c r="K47" s="47">
        <v>20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>
        <v>15</v>
      </c>
      <c r="Z47" s="47"/>
      <c r="AA47" s="46"/>
      <c r="AB47" s="47"/>
      <c r="AC47" s="47"/>
      <c r="AD47" s="47"/>
      <c r="AE47" s="47"/>
      <c r="AF47" s="47"/>
      <c r="AG47" s="8"/>
    </row>
    <row r="48" spans="1:33" ht="83.25">
      <c r="A48" s="47" t="s">
        <v>27</v>
      </c>
      <c r="B48" s="7" t="s">
        <v>25</v>
      </c>
      <c r="C48" s="47">
        <v>60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6"/>
      <c r="AB48" s="47"/>
      <c r="AC48" s="47"/>
      <c r="AD48" s="47"/>
      <c r="AE48" s="47"/>
      <c r="AF48" s="47"/>
      <c r="AG48" s="8"/>
    </row>
    <row r="49" spans="1:33" ht="84" thickBot="1">
      <c r="A49" s="47" t="s">
        <v>27</v>
      </c>
      <c r="B49" s="7" t="s">
        <v>7</v>
      </c>
      <c r="C49" s="47"/>
      <c r="D49" s="47">
        <v>30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6"/>
      <c r="AB49" s="47"/>
      <c r="AC49" s="47"/>
      <c r="AD49" s="47"/>
      <c r="AE49" s="47"/>
      <c r="AF49" s="47"/>
      <c r="AG49" s="8"/>
    </row>
    <row r="50" spans="1:33" s="3" customFormat="1" ht="71.25" customHeight="1" thickBot="1">
      <c r="A50" s="47"/>
      <c r="B50" s="7" t="s">
        <v>26</v>
      </c>
      <c r="C50" s="47">
        <f aca="true" t="shared" si="5" ref="C50:AG50">SUM(C43:C49)</f>
        <v>84</v>
      </c>
      <c r="D50" s="47">
        <f t="shared" si="5"/>
        <v>30</v>
      </c>
      <c r="E50" s="47">
        <f t="shared" si="5"/>
        <v>0</v>
      </c>
      <c r="F50" s="47">
        <f t="shared" si="5"/>
        <v>67</v>
      </c>
      <c r="G50" s="47">
        <f t="shared" si="5"/>
        <v>0</v>
      </c>
      <c r="H50" s="47">
        <f t="shared" si="5"/>
        <v>20</v>
      </c>
      <c r="I50" s="47">
        <f t="shared" si="5"/>
        <v>160</v>
      </c>
      <c r="J50" s="47">
        <f t="shared" si="5"/>
        <v>0</v>
      </c>
      <c r="K50" s="47">
        <f t="shared" si="5"/>
        <v>20</v>
      </c>
      <c r="L50" s="47">
        <f t="shared" si="5"/>
        <v>0</v>
      </c>
      <c r="M50" s="47">
        <f t="shared" si="5"/>
        <v>93</v>
      </c>
      <c r="N50" s="47">
        <f t="shared" si="5"/>
        <v>0</v>
      </c>
      <c r="O50" s="47">
        <f t="shared" si="5"/>
        <v>0</v>
      </c>
      <c r="P50" s="47">
        <f t="shared" si="5"/>
        <v>0</v>
      </c>
      <c r="Q50" s="47">
        <f t="shared" si="5"/>
        <v>17</v>
      </c>
      <c r="R50" s="47">
        <f t="shared" si="5"/>
        <v>0</v>
      </c>
      <c r="S50" s="47">
        <f t="shared" si="5"/>
        <v>0</v>
      </c>
      <c r="T50" s="47">
        <f t="shared" si="5"/>
        <v>0</v>
      </c>
      <c r="U50" s="47">
        <f t="shared" si="5"/>
        <v>5</v>
      </c>
      <c r="V50" s="47">
        <f t="shared" si="5"/>
        <v>13</v>
      </c>
      <c r="W50" s="47">
        <f t="shared" si="5"/>
        <v>13</v>
      </c>
      <c r="X50" s="47">
        <f t="shared" si="5"/>
        <v>0</v>
      </c>
      <c r="Y50" s="47">
        <f t="shared" si="5"/>
        <v>17.5</v>
      </c>
      <c r="Z50" s="47">
        <f t="shared" si="5"/>
        <v>0</v>
      </c>
      <c r="AA50" s="46">
        <f t="shared" si="5"/>
        <v>0</v>
      </c>
      <c r="AB50" s="47">
        <f t="shared" si="5"/>
        <v>0</v>
      </c>
      <c r="AC50" s="47">
        <f t="shared" si="5"/>
        <v>0</v>
      </c>
      <c r="AD50" s="47">
        <f t="shared" si="5"/>
        <v>0</v>
      </c>
      <c r="AE50" s="47">
        <f t="shared" si="5"/>
        <v>0</v>
      </c>
      <c r="AF50" s="47">
        <f t="shared" si="5"/>
        <v>0</v>
      </c>
      <c r="AG50" s="47">
        <f t="shared" si="5"/>
        <v>0</v>
      </c>
    </row>
    <row r="51" spans="1:33" ht="71.25" customHeight="1">
      <c r="A51" s="87" t="s">
        <v>59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</row>
    <row r="52" spans="1:33" ht="191.25" customHeight="1">
      <c r="A52" s="47">
        <v>63</v>
      </c>
      <c r="B52" s="7" t="s">
        <v>114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>
        <v>200</v>
      </c>
      <c r="S52" s="47"/>
      <c r="T52" s="47"/>
      <c r="U52" s="47"/>
      <c r="V52" s="47"/>
      <c r="W52" s="47"/>
      <c r="X52" s="47"/>
      <c r="Y52" s="47"/>
      <c r="Z52" s="47"/>
      <c r="AA52" s="46"/>
      <c r="AB52" s="47"/>
      <c r="AC52" s="47"/>
      <c r="AD52" s="47"/>
      <c r="AE52" s="47"/>
      <c r="AF52" s="47"/>
      <c r="AG52" s="8"/>
    </row>
    <row r="53" spans="1:33" ht="161.25" customHeight="1">
      <c r="A53" s="47">
        <v>48</v>
      </c>
      <c r="B53" s="7" t="s">
        <v>170</v>
      </c>
      <c r="C53" s="47"/>
      <c r="D53" s="47"/>
      <c r="E53" s="47">
        <v>42.2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12</v>
      </c>
      <c r="R53" s="47"/>
      <c r="S53" s="47"/>
      <c r="T53" s="47"/>
      <c r="U53" s="47"/>
      <c r="V53" s="47">
        <v>5.8</v>
      </c>
      <c r="W53" s="47">
        <v>0.6</v>
      </c>
      <c r="X53" s="47">
        <v>2</v>
      </c>
      <c r="Y53" s="47">
        <v>2.4</v>
      </c>
      <c r="Z53" s="47"/>
      <c r="AA53" s="46"/>
      <c r="AB53" s="47"/>
      <c r="AC53" s="47"/>
      <c r="AD53" s="47"/>
      <c r="AE53" s="47">
        <v>1.1</v>
      </c>
      <c r="AF53" s="47"/>
      <c r="AG53" s="8"/>
    </row>
    <row r="54" spans="1:33" ht="198.75" customHeight="1">
      <c r="A54" s="47" t="s">
        <v>27</v>
      </c>
      <c r="B54" s="7" t="s">
        <v>45</v>
      </c>
      <c r="C54" s="47"/>
      <c r="D54" s="47"/>
      <c r="E54" s="47"/>
      <c r="F54" s="47"/>
      <c r="G54" s="47"/>
      <c r="H54" s="47"/>
      <c r="I54" s="47"/>
      <c r="J54" s="9">
        <v>150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6"/>
      <c r="AB54" s="47"/>
      <c r="AC54" s="47"/>
      <c r="AD54" s="47"/>
      <c r="AE54" s="47"/>
      <c r="AF54" s="47"/>
      <c r="AG54" s="8"/>
    </row>
    <row r="55" spans="1:33" ht="71.25" customHeight="1">
      <c r="A55" s="47"/>
      <c r="B55" s="7" t="s">
        <v>26</v>
      </c>
      <c r="C55" s="47">
        <f>C52+C53+C54</f>
        <v>0</v>
      </c>
      <c r="D55" s="47">
        <f aca="true" t="shared" si="6" ref="D55:AG55">D52+D53+D54</f>
        <v>0</v>
      </c>
      <c r="E55" s="47">
        <f t="shared" si="6"/>
        <v>42.2</v>
      </c>
      <c r="F55" s="47">
        <f t="shared" si="6"/>
        <v>0</v>
      </c>
      <c r="G55" s="47">
        <f t="shared" si="6"/>
        <v>0</v>
      </c>
      <c r="H55" s="47">
        <f t="shared" si="6"/>
        <v>0</v>
      </c>
      <c r="I55" s="47">
        <f t="shared" si="6"/>
        <v>0</v>
      </c>
      <c r="J55" s="47">
        <f t="shared" si="6"/>
        <v>150</v>
      </c>
      <c r="K55" s="47">
        <f t="shared" si="6"/>
        <v>0</v>
      </c>
      <c r="L55" s="47">
        <f t="shared" si="6"/>
        <v>0</v>
      </c>
      <c r="M55" s="47">
        <f t="shared" si="6"/>
        <v>0</v>
      </c>
      <c r="N55" s="47">
        <f t="shared" si="6"/>
        <v>0</v>
      </c>
      <c r="O55" s="47">
        <f t="shared" si="6"/>
        <v>0</v>
      </c>
      <c r="P55" s="47">
        <f t="shared" si="6"/>
        <v>0</v>
      </c>
      <c r="Q55" s="47">
        <f t="shared" si="6"/>
        <v>12</v>
      </c>
      <c r="R55" s="47">
        <f t="shared" si="6"/>
        <v>200</v>
      </c>
      <c r="S55" s="47">
        <f t="shared" si="6"/>
        <v>0</v>
      </c>
      <c r="T55" s="47">
        <f t="shared" si="6"/>
        <v>0</v>
      </c>
      <c r="U55" s="47">
        <f t="shared" si="6"/>
        <v>0</v>
      </c>
      <c r="V55" s="47">
        <f t="shared" si="6"/>
        <v>5.8</v>
      </c>
      <c r="W55" s="47">
        <f t="shared" si="6"/>
        <v>0.6</v>
      </c>
      <c r="X55" s="47">
        <f t="shared" si="6"/>
        <v>2</v>
      </c>
      <c r="Y55" s="47">
        <f t="shared" si="6"/>
        <v>2.4</v>
      </c>
      <c r="Z55" s="47">
        <f t="shared" si="6"/>
        <v>0</v>
      </c>
      <c r="AA55" s="47">
        <f t="shared" si="6"/>
        <v>0</v>
      </c>
      <c r="AB55" s="47">
        <f t="shared" si="6"/>
        <v>0</v>
      </c>
      <c r="AC55" s="47">
        <f t="shared" si="6"/>
        <v>0</v>
      </c>
      <c r="AD55" s="47">
        <f t="shared" si="6"/>
        <v>0</v>
      </c>
      <c r="AE55" s="47">
        <f t="shared" si="6"/>
        <v>1.1</v>
      </c>
      <c r="AF55" s="47">
        <f t="shared" si="6"/>
        <v>0</v>
      </c>
      <c r="AG55" s="47">
        <f t="shared" si="6"/>
        <v>0</v>
      </c>
    </row>
    <row r="56" spans="1:33" ht="167.25" thickBot="1">
      <c r="A56" s="47"/>
      <c r="B56" s="7" t="s">
        <v>110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6"/>
      <c r="AB56" s="47"/>
      <c r="AC56" s="47"/>
      <c r="AD56" s="47"/>
      <c r="AE56" s="47"/>
      <c r="AF56" s="47">
        <v>1.2</v>
      </c>
      <c r="AG56" s="5">
        <v>1.8</v>
      </c>
    </row>
    <row r="57" spans="1:103" s="12" customFormat="1" ht="84" thickBot="1">
      <c r="A57" s="47"/>
      <c r="B57" s="10" t="s">
        <v>9</v>
      </c>
      <c r="C57" s="47">
        <f aca="true" t="shared" si="7" ref="C57:AE57">C41+C50+C55</f>
        <v>104</v>
      </c>
      <c r="D57" s="47">
        <f t="shared" si="7"/>
        <v>50</v>
      </c>
      <c r="E57" s="47">
        <f t="shared" si="7"/>
        <v>42.2</v>
      </c>
      <c r="F57" s="47">
        <f t="shared" si="7"/>
        <v>67</v>
      </c>
      <c r="G57" s="47">
        <f t="shared" si="7"/>
        <v>0</v>
      </c>
      <c r="H57" s="47">
        <f t="shared" si="7"/>
        <v>148</v>
      </c>
      <c r="I57" s="47">
        <f t="shared" si="7"/>
        <v>208</v>
      </c>
      <c r="J57" s="47">
        <f t="shared" si="7"/>
        <v>150</v>
      </c>
      <c r="K57" s="47">
        <f t="shared" si="7"/>
        <v>20</v>
      </c>
      <c r="L57" s="47">
        <f t="shared" si="7"/>
        <v>0</v>
      </c>
      <c r="M57" s="47">
        <f t="shared" si="7"/>
        <v>93</v>
      </c>
      <c r="N57" s="47">
        <f t="shared" si="7"/>
        <v>0</v>
      </c>
      <c r="O57" s="47">
        <f t="shared" si="7"/>
        <v>73</v>
      </c>
      <c r="P57" s="47">
        <f t="shared" si="7"/>
        <v>0</v>
      </c>
      <c r="Q57" s="47">
        <f t="shared" si="7"/>
        <v>151</v>
      </c>
      <c r="R57" s="47">
        <f t="shared" si="7"/>
        <v>200</v>
      </c>
      <c r="S57" s="47">
        <f t="shared" si="7"/>
        <v>0</v>
      </c>
      <c r="T57" s="47">
        <f t="shared" si="7"/>
        <v>0</v>
      </c>
      <c r="U57" s="47">
        <f t="shared" si="7"/>
        <v>5</v>
      </c>
      <c r="V57" s="47">
        <f t="shared" si="7"/>
        <v>23.8</v>
      </c>
      <c r="W57" s="47">
        <f t="shared" si="7"/>
        <v>19.6</v>
      </c>
      <c r="X57" s="47">
        <f t="shared" si="7"/>
        <v>2</v>
      </c>
      <c r="Y57" s="47">
        <f t="shared" si="7"/>
        <v>42.9</v>
      </c>
      <c r="Z57" s="47">
        <f t="shared" si="7"/>
        <v>0</v>
      </c>
      <c r="AA57" s="47">
        <f t="shared" si="7"/>
        <v>0</v>
      </c>
      <c r="AB57" s="47">
        <f t="shared" si="7"/>
        <v>0</v>
      </c>
      <c r="AC57" s="47">
        <f t="shared" si="7"/>
        <v>5</v>
      </c>
      <c r="AD57" s="47">
        <f t="shared" si="7"/>
        <v>0</v>
      </c>
      <c r="AE57" s="47">
        <f t="shared" si="7"/>
        <v>1.1</v>
      </c>
      <c r="AF57" s="47">
        <v>1.2</v>
      </c>
      <c r="AG57" s="47">
        <v>1.8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</row>
    <row r="58" spans="1:103" s="13" customFormat="1" ht="92.25" customHeight="1">
      <c r="A58" s="87" t="s">
        <v>60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</row>
    <row r="59" spans="1:103" s="14" customFormat="1" ht="71.25" customHeight="1" thickBot="1">
      <c r="A59" s="87" t="s">
        <v>12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</row>
    <row r="60" spans="1:33" ht="70.5" customHeight="1">
      <c r="A60" s="89" t="s">
        <v>69</v>
      </c>
      <c r="B60" s="87" t="s">
        <v>20</v>
      </c>
      <c r="C60" s="86" t="s">
        <v>25</v>
      </c>
      <c r="D60" s="86" t="s">
        <v>7</v>
      </c>
      <c r="E60" s="86" t="s">
        <v>76</v>
      </c>
      <c r="F60" s="86" t="s">
        <v>77</v>
      </c>
      <c r="G60" s="86" t="s">
        <v>78</v>
      </c>
      <c r="H60" s="86" t="s">
        <v>79</v>
      </c>
      <c r="I60" s="86" t="s">
        <v>80</v>
      </c>
      <c r="J60" s="86" t="s">
        <v>81</v>
      </c>
      <c r="K60" s="86" t="s">
        <v>82</v>
      </c>
      <c r="L60" s="86" t="s">
        <v>68</v>
      </c>
      <c r="M60" s="86" t="s">
        <v>83</v>
      </c>
      <c r="N60" s="86" t="s">
        <v>84</v>
      </c>
      <c r="O60" s="86" t="s">
        <v>99</v>
      </c>
      <c r="P60" s="86" t="s">
        <v>100</v>
      </c>
      <c r="Q60" s="86" t="s">
        <v>85</v>
      </c>
      <c r="R60" s="86" t="s">
        <v>86</v>
      </c>
      <c r="S60" s="86" t="s">
        <v>87</v>
      </c>
      <c r="T60" s="86" t="s">
        <v>88</v>
      </c>
      <c r="U60" s="86" t="s">
        <v>89</v>
      </c>
      <c r="V60" s="86" t="s">
        <v>90</v>
      </c>
      <c r="W60" s="86" t="s">
        <v>91</v>
      </c>
      <c r="X60" s="86" t="s">
        <v>92</v>
      </c>
      <c r="Y60" s="86" t="s">
        <v>93</v>
      </c>
      <c r="Z60" s="86" t="s">
        <v>94</v>
      </c>
      <c r="AA60" s="88" t="s">
        <v>95</v>
      </c>
      <c r="AB60" s="86" t="s">
        <v>73</v>
      </c>
      <c r="AC60" s="88" t="s">
        <v>74</v>
      </c>
      <c r="AD60" s="86" t="s">
        <v>75</v>
      </c>
      <c r="AE60" s="86" t="s">
        <v>96</v>
      </c>
      <c r="AF60" s="86" t="s">
        <v>97</v>
      </c>
      <c r="AG60" s="86" t="s">
        <v>35</v>
      </c>
    </row>
    <row r="61" spans="1:33" ht="409.5" customHeight="1">
      <c r="A61" s="89"/>
      <c r="B61" s="87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8"/>
      <c r="AB61" s="86"/>
      <c r="AC61" s="88"/>
      <c r="AD61" s="86"/>
      <c r="AE61" s="86"/>
      <c r="AF61" s="86"/>
      <c r="AG61" s="86"/>
    </row>
    <row r="62" spans="1:33" ht="84" thickBot="1">
      <c r="A62" s="47">
        <v>1</v>
      </c>
      <c r="B62" s="4">
        <v>2</v>
      </c>
      <c r="C62" s="47">
        <v>3</v>
      </c>
      <c r="D62" s="47">
        <v>4</v>
      </c>
      <c r="E62" s="47">
        <v>5</v>
      </c>
      <c r="F62" s="47">
        <v>6</v>
      </c>
      <c r="G62" s="47">
        <v>7</v>
      </c>
      <c r="H62" s="47" t="s">
        <v>36</v>
      </c>
      <c r="I62" s="47">
        <v>9</v>
      </c>
      <c r="J62" s="47">
        <v>10</v>
      </c>
      <c r="K62" s="47">
        <v>11</v>
      </c>
      <c r="L62" s="47">
        <v>12</v>
      </c>
      <c r="M62" s="47">
        <v>13</v>
      </c>
      <c r="N62" s="47">
        <v>14</v>
      </c>
      <c r="O62" s="47">
        <v>15</v>
      </c>
      <c r="P62" s="47">
        <v>16</v>
      </c>
      <c r="Q62" s="47">
        <v>17</v>
      </c>
      <c r="R62" s="47">
        <v>18</v>
      </c>
      <c r="S62" s="47">
        <v>19</v>
      </c>
      <c r="T62" s="47">
        <v>20</v>
      </c>
      <c r="U62" s="47">
        <v>21</v>
      </c>
      <c r="V62" s="47">
        <v>22</v>
      </c>
      <c r="W62" s="47">
        <v>23</v>
      </c>
      <c r="X62" s="47">
        <v>24</v>
      </c>
      <c r="Y62" s="47">
        <v>25</v>
      </c>
      <c r="Z62" s="47">
        <v>26</v>
      </c>
      <c r="AA62" s="4">
        <v>27</v>
      </c>
      <c r="AB62" s="47">
        <v>28</v>
      </c>
      <c r="AC62" s="47">
        <v>29</v>
      </c>
      <c r="AD62" s="47">
        <v>30</v>
      </c>
      <c r="AE62" s="47">
        <v>31</v>
      </c>
      <c r="AF62" s="47">
        <v>32</v>
      </c>
      <c r="AG62" s="5">
        <v>33</v>
      </c>
    </row>
    <row r="63" spans="1:103" s="3" customFormat="1" ht="71.25" customHeight="1" thickBot="1">
      <c r="A63" s="87" t="s">
        <v>40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</row>
    <row r="64" spans="1:33" ht="83.25">
      <c r="A64" s="47">
        <v>6</v>
      </c>
      <c r="B64" s="7" t="s">
        <v>120</v>
      </c>
      <c r="C64" s="47"/>
      <c r="D64" s="47"/>
      <c r="E64" s="47"/>
      <c r="F64" s="47"/>
      <c r="G64" s="47"/>
      <c r="H64" s="47"/>
      <c r="I64" s="47">
        <v>6</v>
      </c>
      <c r="J64" s="47"/>
      <c r="K64" s="47"/>
      <c r="L64" s="47"/>
      <c r="M64" s="47"/>
      <c r="N64" s="47">
        <v>128</v>
      </c>
      <c r="O64" s="5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6"/>
      <c r="AB64" s="47"/>
      <c r="AC64" s="47"/>
      <c r="AD64" s="47"/>
      <c r="AE64" s="47"/>
      <c r="AF64" s="47"/>
      <c r="AG64" s="8"/>
    </row>
    <row r="65" spans="1:33" ht="83.25">
      <c r="A65" s="47">
        <v>15</v>
      </c>
      <c r="B65" s="7" t="s">
        <v>42</v>
      </c>
      <c r="C65" s="53"/>
      <c r="D65" s="53"/>
      <c r="E65" s="53">
        <v>2</v>
      </c>
      <c r="F65" s="53"/>
      <c r="G65" s="53"/>
      <c r="H65" s="53"/>
      <c r="I65" s="53">
        <v>2.5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>
        <v>6</v>
      </c>
      <c r="V65" s="53">
        <v>2</v>
      </c>
      <c r="W65" s="53"/>
      <c r="X65" s="53"/>
      <c r="Y65" s="53"/>
      <c r="Z65" s="53"/>
      <c r="AA65" s="52"/>
      <c r="AB65" s="53"/>
      <c r="AC65" s="53"/>
      <c r="AD65" s="53"/>
      <c r="AE65" s="53"/>
      <c r="AF65" s="53"/>
      <c r="AG65" s="8"/>
    </row>
    <row r="66" spans="1:33" ht="166.5">
      <c r="A66" s="47">
        <v>11</v>
      </c>
      <c r="B66" s="7" t="s">
        <v>104</v>
      </c>
      <c r="C66" s="47"/>
      <c r="D66" s="47"/>
      <c r="E66" s="47"/>
      <c r="F66" s="47"/>
      <c r="G66" s="47">
        <v>51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7</v>
      </c>
      <c r="W66" s="47"/>
      <c r="X66" s="47"/>
      <c r="Y66" s="47"/>
      <c r="Z66" s="47"/>
      <c r="AA66" s="46"/>
      <c r="AB66" s="47"/>
      <c r="AC66" s="47"/>
      <c r="AD66" s="47"/>
      <c r="AE66" s="47"/>
      <c r="AF66" s="47"/>
      <c r="AG66" s="8"/>
    </row>
    <row r="67" spans="1:33" ht="128.25" customHeight="1">
      <c r="A67" s="49">
        <v>10</v>
      </c>
      <c r="B67" s="7" t="s">
        <v>131</v>
      </c>
      <c r="C67" s="49"/>
      <c r="D67" s="49"/>
      <c r="E67" s="49"/>
      <c r="F67" s="49"/>
      <c r="G67" s="49"/>
      <c r="H67" s="49"/>
      <c r="I67" s="49"/>
      <c r="J67" s="49">
        <v>20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>
        <v>20</v>
      </c>
      <c r="Z67" s="49"/>
      <c r="AA67" s="48"/>
      <c r="AB67" s="49"/>
      <c r="AC67" s="49"/>
      <c r="AD67" s="49">
        <v>9</v>
      </c>
      <c r="AE67" s="49"/>
      <c r="AF67" s="49"/>
      <c r="AG67" s="8"/>
    </row>
    <row r="68" spans="1:33" ht="83.25">
      <c r="A68" s="47" t="s">
        <v>27</v>
      </c>
      <c r="B68" s="7" t="s">
        <v>7</v>
      </c>
      <c r="C68" s="47"/>
      <c r="D68" s="47">
        <v>20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6"/>
      <c r="AB68" s="47"/>
      <c r="AC68" s="47"/>
      <c r="AD68" s="47"/>
      <c r="AE68" s="47"/>
      <c r="AF68" s="47"/>
      <c r="AG68" s="8"/>
    </row>
    <row r="69" spans="1:33" ht="83.25">
      <c r="A69" s="47" t="s">
        <v>27</v>
      </c>
      <c r="B69" s="7" t="s">
        <v>43</v>
      </c>
      <c r="C69" s="47">
        <v>20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6"/>
      <c r="AB69" s="47"/>
      <c r="AC69" s="47"/>
      <c r="AD69" s="47"/>
      <c r="AE69" s="47"/>
      <c r="AF69" s="47"/>
      <c r="AG69" s="8"/>
    </row>
    <row r="70" spans="1:33" ht="84" thickBot="1">
      <c r="A70" s="47"/>
      <c r="B70" s="7" t="s">
        <v>26</v>
      </c>
      <c r="C70" s="47">
        <f aca="true" t="shared" si="8" ref="C70:AG70">SUM(C64:C69)</f>
        <v>20</v>
      </c>
      <c r="D70" s="47">
        <f t="shared" si="8"/>
        <v>20</v>
      </c>
      <c r="E70" s="47">
        <f t="shared" si="8"/>
        <v>2</v>
      </c>
      <c r="F70" s="47">
        <f t="shared" si="8"/>
        <v>0</v>
      </c>
      <c r="G70" s="47">
        <f t="shared" si="8"/>
        <v>51</v>
      </c>
      <c r="H70" s="47">
        <f t="shared" si="8"/>
        <v>0</v>
      </c>
      <c r="I70" s="47">
        <f t="shared" si="8"/>
        <v>8.5</v>
      </c>
      <c r="J70" s="47">
        <f t="shared" si="8"/>
        <v>20</v>
      </c>
      <c r="K70" s="47">
        <f t="shared" si="8"/>
        <v>0</v>
      </c>
      <c r="L70" s="47">
        <f t="shared" si="8"/>
        <v>0</v>
      </c>
      <c r="M70" s="47">
        <f t="shared" si="8"/>
        <v>0</v>
      </c>
      <c r="N70" s="47">
        <f t="shared" si="8"/>
        <v>128</v>
      </c>
      <c r="O70" s="47">
        <f t="shared" si="8"/>
        <v>0</v>
      </c>
      <c r="P70" s="47">
        <f t="shared" si="8"/>
        <v>0</v>
      </c>
      <c r="Q70" s="47">
        <f t="shared" si="8"/>
        <v>0</v>
      </c>
      <c r="R70" s="47">
        <f t="shared" si="8"/>
        <v>0</v>
      </c>
      <c r="S70" s="47">
        <f t="shared" si="8"/>
        <v>0</v>
      </c>
      <c r="T70" s="47">
        <f t="shared" si="8"/>
        <v>0</v>
      </c>
      <c r="U70" s="47">
        <f t="shared" si="8"/>
        <v>6</v>
      </c>
      <c r="V70" s="47">
        <f t="shared" si="8"/>
        <v>9</v>
      </c>
      <c r="W70" s="47">
        <f t="shared" si="8"/>
        <v>0</v>
      </c>
      <c r="X70" s="47">
        <f t="shared" si="8"/>
        <v>0</v>
      </c>
      <c r="Y70" s="47">
        <f t="shared" si="8"/>
        <v>20</v>
      </c>
      <c r="Z70" s="47">
        <f t="shared" si="8"/>
        <v>0</v>
      </c>
      <c r="AA70" s="46">
        <f t="shared" si="8"/>
        <v>0</v>
      </c>
      <c r="AB70" s="47">
        <f t="shared" si="8"/>
        <v>0</v>
      </c>
      <c r="AC70" s="47">
        <f t="shared" si="8"/>
        <v>0</v>
      </c>
      <c r="AD70" s="47">
        <f t="shared" si="8"/>
        <v>9</v>
      </c>
      <c r="AE70" s="47">
        <f t="shared" si="8"/>
        <v>0</v>
      </c>
      <c r="AF70" s="47">
        <f t="shared" si="8"/>
        <v>0</v>
      </c>
      <c r="AG70" s="47">
        <f t="shared" si="8"/>
        <v>0</v>
      </c>
    </row>
    <row r="71" spans="1:103" s="3" customFormat="1" ht="84" thickBot="1">
      <c r="A71" s="87" t="s">
        <v>41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</row>
    <row r="72" spans="1:33" ht="166.5">
      <c r="A72" s="47">
        <v>54</v>
      </c>
      <c r="B72" s="7" t="s">
        <v>156</v>
      </c>
      <c r="C72" s="47"/>
      <c r="D72" s="47"/>
      <c r="E72" s="47"/>
      <c r="F72" s="47"/>
      <c r="G72" s="47"/>
      <c r="H72" s="47"/>
      <c r="I72" s="47">
        <v>56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>
        <v>5</v>
      </c>
      <c r="X72" s="47"/>
      <c r="Y72" s="47"/>
      <c r="Z72" s="47"/>
      <c r="AA72" s="46"/>
      <c r="AB72" s="47"/>
      <c r="AC72" s="47"/>
      <c r="AD72" s="47"/>
      <c r="AE72" s="47"/>
      <c r="AF72" s="47"/>
      <c r="AG72" s="8"/>
    </row>
    <row r="73" spans="1:33" ht="166.5">
      <c r="A73" s="47">
        <v>55</v>
      </c>
      <c r="B73" s="7" t="s">
        <v>143</v>
      </c>
      <c r="C73" s="47"/>
      <c r="D73" s="47"/>
      <c r="E73" s="47">
        <v>20</v>
      </c>
      <c r="F73" s="47"/>
      <c r="G73" s="47"/>
      <c r="H73" s="47">
        <v>50</v>
      </c>
      <c r="I73" s="47">
        <v>27</v>
      </c>
      <c r="J73" s="47"/>
      <c r="K73" s="47"/>
      <c r="L73" s="47"/>
      <c r="M73" s="47"/>
      <c r="N73" s="47">
        <v>23</v>
      </c>
      <c r="O73" s="47"/>
      <c r="P73" s="47"/>
      <c r="Q73" s="47">
        <v>31</v>
      </c>
      <c r="R73" s="47"/>
      <c r="S73" s="47"/>
      <c r="T73" s="47"/>
      <c r="U73" s="47"/>
      <c r="V73" s="47">
        <v>2</v>
      </c>
      <c r="W73" s="47">
        <v>2.5</v>
      </c>
      <c r="X73" s="47">
        <v>6</v>
      </c>
      <c r="Y73" s="47"/>
      <c r="Z73" s="47"/>
      <c r="AA73" s="46"/>
      <c r="AB73" s="47"/>
      <c r="AC73" s="47"/>
      <c r="AD73" s="47"/>
      <c r="AE73" s="47"/>
      <c r="AF73" s="47"/>
      <c r="AG73" s="8"/>
    </row>
    <row r="74" spans="1:33" ht="166.5">
      <c r="A74" s="47">
        <v>8</v>
      </c>
      <c r="B74" s="7" t="s">
        <v>155</v>
      </c>
      <c r="C74" s="47"/>
      <c r="D74" s="47"/>
      <c r="E74" s="47">
        <v>1.5</v>
      </c>
      <c r="F74" s="47"/>
      <c r="G74" s="47"/>
      <c r="H74" s="47"/>
      <c r="I74" s="47">
        <v>11.5</v>
      </c>
      <c r="J74" s="47"/>
      <c r="K74" s="47"/>
      <c r="L74" s="47"/>
      <c r="M74" s="47">
        <v>80</v>
      </c>
      <c r="N74" s="47"/>
      <c r="O74" s="47"/>
      <c r="P74" s="47"/>
      <c r="Q74" s="47"/>
      <c r="R74" s="47"/>
      <c r="S74" s="47"/>
      <c r="T74" s="47"/>
      <c r="U74" s="47">
        <v>29</v>
      </c>
      <c r="V74" s="47">
        <v>1.5</v>
      </c>
      <c r="W74" s="47"/>
      <c r="X74" s="47"/>
      <c r="Y74" s="47"/>
      <c r="Z74" s="47"/>
      <c r="AA74" s="46"/>
      <c r="AB74" s="47"/>
      <c r="AC74" s="47"/>
      <c r="AD74" s="47"/>
      <c r="AE74" s="47"/>
      <c r="AF74" s="47"/>
      <c r="AG74" s="47"/>
    </row>
    <row r="75" spans="1:33" ht="83.25">
      <c r="A75" s="47">
        <v>21</v>
      </c>
      <c r="B75" s="7" t="s">
        <v>121</v>
      </c>
      <c r="C75" s="47"/>
      <c r="D75" s="47"/>
      <c r="E75" s="47"/>
      <c r="F75" s="47"/>
      <c r="G75" s="47"/>
      <c r="H75" s="47">
        <v>149</v>
      </c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7</v>
      </c>
      <c r="W75" s="47"/>
      <c r="X75" s="47"/>
      <c r="Y75" s="47"/>
      <c r="Z75" s="47"/>
      <c r="AA75" s="46"/>
      <c r="AB75" s="47"/>
      <c r="AC75" s="47"/>
      <c r="AD75" s="47"/>
      <c r="AE75" s="47"/>
      <c r="AF75" s="47"/>
      <c r="AG75" s="8"/>
    </row>
    <row r="76" spans="1:33" ht="83.25">
      <c r="A76" s="49">
        <v>25</v>
      </c>
      <c r="B76" s="7" t="s">
        <v>31</v>
      </c>
      <c r="C76" s="49"/>
      <c r="D76" s="49"/>
      <c r="E76" s="49"/>
      <c r="F76" s="49"/>
      <c r="G76" s="49"/>
      <c r="H76" s="49"/>
      <c r="I76" s="49"/>
      <c r="J76" s="49"/>
      <c r="K76" s="49"/>
      <c r="L76" s="49">
        <v>200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8"/>
      <c r="AB76" s="49"/>
      <c r="AC76" s="49"/>
      <c r="AD76" s="49"/>
      <c r="AE76" s="49"/>
      <c r="AF76" s="49"/>
      <c r="AG76" s="8"/>
    </row>
    <row r="77" spans="1:33" s="15" customFormat="1" ht="83.25">
      <c r="A77" s="47" t="s">
        <v>27</v>
      </c>
      <c r="B77" s="7" t="s">
        <v>25</v>
      </c>
      <c r="C77" s="47">
        <v>60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6"/>
      <c r="AB77" s="47"/>
      <c r="AC77" s="47"/>
      <c r="AD77" s="47"/>
      <c r="AE77" s="47"/>
      <c r="AF77" s="47"/>
      <c r="AG77" s="8"/>
    </row>
    <row r="78" spans="1:33" ht="83.25">
      <c r="A78" s="47" t="s">
        <v>27</v>
      </c>
      <c r="B78" s="7" t="s">
        <v>7</v>
      </c>
      <c r="C78" s="47"/>
      <c r="D78" s="47">
        <v>30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6"/>
      <c r="AB78" s="47"/>
      <c r="AC78" s="47"/>
      <c r="AD78" s="47"/>
      <c r="AE78" s="47"/>
      <c r="AF78" s="47"/>
      <c r="AG78" s="8"/>
    </row>
    <row r="79" spans="1:33" ht="83.25">
      <c r="A79" s="47"/>
      <c r="B79" s="7" t="s">
        <v>26</v>
      </c>
      <c r="C79" s="47">
        <f aca="true" t="shared" si="9" ref="C79:AG79">SUM(C72:C78)</f>
        <v>60</v>
      </c>
      <c r="D79" s="47">
        <f t="shared" si="9"/>
        <v>30</v>
      </c>
      <c r="E79" s="47">
        <f t="shared" si="9"/>
        <v>21.5</v>
      </c>
      <c r="F79" s="47">
        <f t="shared" si="9"/>
        <v>0</v>
      </c>
      <c r="G79" s="47">
        <f t="shared" si="9"/>
        <v>0</v>
      </c>
      <c r="H79" s="47">
        <f t="shared" si="9"/>
        <v>199</v>
      </c>
      <c r="I79" s="47">
        <f t="shared" si="9"/>
        <v>94.5</v>
      </c>
      <c r="J79" s="47">
        <f t="shared" si="9"/>
        <v>0</v>
      </c>
      <c r="K79" s="47">
        <f t="shared" si="9"/>
        <v>0</v>
      </c>
      <c r="L79" s="47">
        <f t="shared" si="9"/>
        <v>200</v>
      </c>
      <c r="M79" s="47">
        <f t="shared" si="9"/>
        <v>80</v>
      </c>
      <c r="N79" s="47">
        <f t="shared" si="9"/>
        <v>23</v>
      </c>
      <c r="O79" s="47">
        <f t="shared" si="9"/>
        <v>0</v>
      </c>
      <c r="P79" s="47">
        <f t="shared" si="9"/>
        <v>0</v>
      </c>
      <c r="Q79" s="47">
        <f t="shared" si="9"/>
        <v>31</v>
      </c>
      <c r="R79" s="47">
        <f t="shared" si="9"/>
        <v>0</v>
      </c>
      <c r="S79" s="47">
        <f t="shared" si="9"/>
        <v>0</v>
      </c>
      <c r="T79" s="47">
        <f t="shared" si="9"/>
        <v>0</v>
      </c>
      <c r="U79" s="47">
        <f t="shared" si="9"/>
        <v>29</v>
      </c>
      <c r="V79" s="47">
        <f t="shared" si="9"/>
        <v>10.5</v>
      </c>
      <c r="W79" s="47">
        <f t="shared" si="9"/>
        <v>7.5</v>
      </c>
      <c r="X79" s="47">
        <f t="shared" si="9"/>
        <v>6</v>
      </c>
      <c r="Y79" s="47">
        <f t="shared" si="9"/>
        <v>0</v>
      </c>
      <c r="Z79" s="47">
        <f t="shared" si="9"/>
        <v>0</v>
      </c>
      <c r="AA79" s="46">
        <f t="shared" si="9"/>
        <v>0</v>
      </c>
      <c r="AB79" s="47">
        <f t="shared" si="9"/>
        <v>0</v>
      </c>
      <c r="AC79" s="47">
        <f t="shared" si="9"/>
        <v>0</v>
      </c>
      <c r="AD79" s="47">
        <f t="shared" si="9"/>
        <v>0</v>
      </c>
      <c r="AE79" s="47">
        <f t="shared" si="9"/>
        <v>0</v>
      </c>
      <c r="AF79" s="47">
        <f t="shared" si="9"/>
        <v>0</v>
      </c>
      <c r="AG79" s="47">
        <f t="shared" si="9"/>
        <v>0</v>
      </c>
    </row>
    <row r="80" spans="1:33" ht="83.25">
      <c r="A80" s="87" t="s">
        <v>59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</row>
    <row r="81" spans="1:33" ht="83.25">
      <c r="A81" s="47">
        <v>36</v>
      </c>
      <c r="B81" s="7" t="s">
        <v>57</v>
      </c>
      <c r="C81" s="47"/>
      <c r="D81" s="47"/>
      <c r="E81" s="47"/>
      <c r="F81" s="47"/>
      <c r="G81" s="47"/>
      <c r="H81" s="47"/>
      <c r="I81" s="9"/>
      <c r="J81" s="9"/>
      <c r="K81" s="47"/>
      <c r="L81" s="47"/>
      <c r="M81" s="47"/>
      <c r="N81" s="47"/>
      <c r="O81" s="47"/>
      <c r="P81" s="47"/>
      <c r="Q81" s="47">
        <v>100</v>
      </c>
      <c r="R81" s="47"/>
      <c r="S81" s="47"/>
      <c r="T81" s="47"/>
      <c r="U81" s="47"/>
      <c r="V81" s="47"/>
      <c r="W81" s="47"/>
      <c r="X81" s="47"/>
      <c r="Y81" s="47">
        <v>20</v>
      </c>
      <c r="Z81" s="47"/>
      <c r="AA81" s="46"/>
      <c r="AB81" s="47">
        <v>4</v>
      </c>
      <c r="AC81" s="47"/>
      <c r="AD81" s="47"/>
      <c r="AE81" s="47"/>
      <c r="AF81" s="47"/>
      <c r="AG81" s="8"/>
    </row>
    <row r="82" spans="1:33" ht="83.25">
      <c r="A82" s="47">
        <v>18</v>
      </c>
      <c r="B82" s="7" t="s">
        <v>33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>
        <v>54</v>
      </c>
      <c r="R82" s="47"/>
      <c r="S82" s="47"/>
      <c r="T82" s="47"/>
      <c r="U82" s="47"/>
      <c r="V82" s="47">
        <v>8</v>
      </c>
      <c r="W82" s="47"/>
      <c r="X82" s="47">
        <v>80</v>
      </c>
      <c r="Y82" s="47"/>
      <c r="Z82" s="47"/>
      <c r="AA82" s="46"/>
      <c r="AB82" s="47"/>
      <c r="AC82" s="47"/>
      <c r="AD82" s="47"/>
      <c r="AE82" s="47"/>
      <c r="AF82" s="47"/>
      <c r="AG82" s="8"/>
    </row>
    <row r="83" spans="1:33" ht="83.25">
      <c r="A83" s="47" t="s">
        <v>27</v>
      </c>
      <c r="B83" s="7" t="s">
        <v>43</v>
      </c>
      <c r="C83" s="47">
        <v>20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6"/>
      <c r="AB83" s="47"/>
      <c r="AC83" s="47"/>
      <c r="AD83" s="47"/>
      <c r="AE83" s="47"/>
      <c r="AF83" s="47"/>
      <c r="AG83" s="8"/>
    </row>
    <row r="84" spans="1:33" ht="84" thickBot="1">
      <c r="A84" s="47"/>
      <c r="B84" s="7" t="s">
        <v>26</v>
      </c>
      <c r="C84" s="47">
        <f>C81+C82+C83</f>
        <v>20</v>
      </c>
      <c r="D84" s="47">
        <f aca="true" t="shared" si="10" ref="D84:AG84">D81+D82+D83</f>
        <v>0</v>
      </c>
      <c r="E84" s="47">
        <f t="shared" si="10"/>
        <v>0</v>
      </c>
      <c r="F84" s="47">
        <f t="shared" si="10"/>
        <v>0</v>
      </c>
      <c r="G84" s="47">
        <f t="shared" si="10"/>
        <v>0</v>
      </c>
      <c r="H84" s="47">
        <f t="shared" si="10"/>
        <v>0</v>
      </c>
      <c r="I84" s="47">
        <f t="shared" si="10"/>
        <v>0</v>
      </c>
      <c r="J84" s="47">
        <f t="shared" si="10"/>
        <v>0</v>
      </c>
      <c r="K84" s="47">
        <f t="shared" si="10"/>
        <v>0</v>
      </c>
      <c r="L84" s="47">
        <f t="shared" si="10"/>
        <v>0</v>
      </c>
      <c r="M84" s="47">
        <f t="shared" si="10"/>
        <v>0</v>
      </c>
      <c r="N84" s="47">
        <f t="shared" si="10"/>
        <v>0</v>
      </c>
      <c r="O84" s="47">
        <f t="shared" si="10"/>
        <v>0</v>
      </c>
      <c r="P84" s="47">
        <f t="shared" si="10"/>
        <v>0</v>
      </c>
      <c r="Q84" s="47">
        <f t="shared" si="10"/>
        <v>154</v>
      </c>
      <c r="R84" s="47">
        <f t="shared" si="10"/>
        <v>0</v>
      </c>
      <c r="S84" s="47">
        <f t="shared" si="10"/>
        <v>0</v>
      </c>
      <c r="T84" s="47">
        <f t="shared" si="10"/>
        <v>0</v>
      </c>
      <c r="U84" s="47">
        <f t="shared" si="10"/>
        <v>0</v>
      </c>
      <c r="V84" s="47">
        <f t="shared" si="10"/>
        <v>8</v>
      </c>
      <c r="W84" s="47">
        <f t="shared" si="10"/>
        <v>0</v>
      </c>
      <c r="X84" s="47">
        <f t="shared" si="10"/>
        <v>80</v>
      </c>
      <c r="Y84" s="47">
        <f t="shared" si="10"/>
        <v>20</v>
      </c>
      <c r="Z84" s="47">
        <f t="shared" si="10"/>
        <v>0</v>
      </c>
      <c r="AA84" s="47">
        <f t="shared" si="10"/>
        <v>0</v>
      </c>
      <c r="AB84" s="47">
        <f t="shared" si="10"/>
        <v>4</v>
      </c>
      <c r="AC84" s="47">
        <f t="shared" si="10"/>
        <v>0</v>
      </c>
      <c r="AD84" s="47">
        <f t="shared" si="10"/>
        <v>0</v>
      </c>
      <c r="AE84" s="47">
        <f t="shared" si="10"/>
        <v>0</v>
      </c>
      <c r="AF84" s="47">
        <f t="shared" si="10"/>
        <v>0</v>
      </c>
      <c r="AG84" s="47">
        <f t="shared" si="10"/>
        <v>0</v>
      </c>
    </row>
    <row r="85" spans="1:103" s="3" customFormat="1" ht="167.25" thickBot="1">
      <c r="A85" s="47"/>
      <c r="B85" s="7" t="s">
        <v>110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6"/>
      <c r="AB85" s="47"/>
      <c r="AC85" s="47"/>
      <c r="AD85" s="47"/>
      <c r="AE85" s="47"/>
      <c r="AF85" s="47">
        <v>1.2</v>
      </c>
      <c r="AG85" s="5">
        <v>1.8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</row>
    <row r="86" spans="1:103" s="12" customFormat="1" ht="84" thickBot="1">
      <c r="A86" s="47"/>
      <c r="B86" s="10" t="s">
        <v>9</v>
      </c>
      <c r="C86" s="47">
        <f aca="true" t="shared" si="11" ref="C86:AE86">C70+C79+C84</f>
        <v>100</v>
      </c>
      <c r="D86" s="47">
        <f t="shared" si="11"/>
        <v>50</v>
      </c>
      <c r="E86" s="47">
        <f t="shared" si="11"/>
        <v>23.5</v>
      </c>
      <c r="F86" s="47">
        <f t="shared" si="11"/>
        <v>0</v>
      </c>
      <c r="G86" s="47">
        <f t="shared" si="11"/>
        <v>51</v>
      </c>
      <c r="H86" s="47">
        <f t="shared" si="11"/>
        <v>199</v>
      </c>
      <c r="I86" s="47">
        <f t="shared" si="11"/>
        <v>103</v>
      </c>
      <c r="J86" s="47">
        <f t="shared" si="11"/>
        <v>20</v>
      </c>
      <c r="K86" s="47">
        <f t="shared" si="11"/>
        <v>0</v>
      </c>
      <c r="L86" s="47">
        <f t="shared" si="11"/>
        <v>200</v>
      </c>
      <c r="M86" s="47">
        <f t="shared" si="11"/>
        <v>80</v>
      </c>
      <c r="N86" s="47">
        <f t="shared" si="11"/>
        <v>151</v>
      </c>
      <c r="O86" s="47">
        <f t="shared" si="11"/>
        <v>0</v>
      </c>
      <c r="P86" s="47">
        <f t="shared" si="11"/>
        <v>0</v>
      </c>
      <c r="Q86" s="47">
        <f t="shared" si="11"/>
        <v>185</v>
      </c>
      <c r="R86" s="47">
        <f t="shared" si="11"/>
        <v>0</v>
      </c>
      <c r="S86" s="47">
        <f t="shared" si="11"/>
        <v>0</v>
      </c>
      <c r="T86" s="47">
        <f t="shared" si="11"/>
        <v>0</v>
      </c>
      <c r="U86" s="47">
        <f t="shared" si="11"/>
        <v>35</v>
      </c>
      <c r="V86" s="47">
        <f t="shared" si="11"/>
        <v>27.5</v>
      </c>
      <c r="W86" s="47">
        <f t="shared" si="11"/>
        <v>7.5</v>
      </c>
      <c r="X86" s="47">
        <f t="shared" si="11"/>
        <v>86</v>
      </c>
      <c r="Y86" s="47">
        <f t="shared" si="11"/>
        <v>40</v>
      </c>
      <c r="Z86" s="47">
        <f t="shared" si="11"/>
        <v>0</v>
      </c>
      <c r="AA86" s="47">
        <f t="shared" si="11"/>
        <v>0</v>
      </c>
      <c r="AB86" s="47">
        <f t="shared" si="11"/>
        <v>4</v>
      </c>
      <c r="AC86" s="47">
        <f t="shared" si="11"/>
        <v>0</v>
      </c>
      <c r="AD86" s="47">
        <f t="shared" si="11"/>
        <v>9</v>
      </c>
      <c r="AE86" s="47">
        <f t="shared" si="11"/>
        <v>0</v>
      </c>
      <c r="AF86" s="47">
        <v>1.2</v>
      </c>
      <c r="AG86" s="47">
        <v>1.8</v>
      </c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</row>
    <row r="87" spans="1:103" s="16" customFormat="1" ht="84" thickBot="1">
      <c r="A87" s="87" t="s">
        <v>60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</row>
    <row r="88" spans="1:103" s="16" customFormat="1" ht="84" thickBot="1">
      <c r="A88" s="87" t="s">
        <v>13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</row>
    <row r="89" spans="1:103" s="16" customFormat="1" ht="84" customHeight="1" thickBot="1">
      <c r="A89" s="89" t="s">
        <v>69</v>
      </c>
      <c r="B89" s="87" t="s">
        <v>20</v>
      </c>
      <c r="C89" s="86" t="s">
        <v>25</v>
      </c>
      <c r="D89" s="86" t="s">
        <v>7</v>
      </c>
      <c r="E89" s="86" t="s">
        <v>76</v>
      </c>
      <c r="F89" s="86" t="s">
        <v>77</v>
      </c>
      <c r="G89" s="86" t="s">
        <v>78</v>
      </c>
      <c r="H89" s="86" t="s">
        <v>79</v>
      </c>
      <c r="I89" s="86" t="s">
        <v>80</v>
      </c>
      <c r="J89" s="86" t="s">
        <v>81</v>
      </c>
      <c r="K89" s="86" t="s">
        <v>82</v>
      </c>
      <c r="L89" s="86" t="s">
        <v>68</v>
      </c>
      <c r="M89" s="86" t="s">
        <v>83</v>
      </c>
      <c r="N89" s="86" t="s">
        <v>84</v>
      </c>
      <c r="O89" s="86" t="s">
        <v>99</v>
      </c>
      <c r="P89" s="86" t="s">
        <v>100</v>
      </c>
      <c r="Q89" s="86" t="s">
        <v>85</v>
      </c>
      <c r="R89" s="86" t="s">
        <v>86</v>
      </c>
      <c r="S89" s="86" t="s">
        <v>87</v>
      </c>
      <c r="T89" s="86" t="s">
        <v>88</v>
      </c>
      <c r="U89" s="86" t="s">
        <v>89</v>
      </c>
      <c r="V89" s="86" t="s">
        <v>90</v>
      </c>
      <c r="W89" s="86" t="s">
        <v>91</v>
      </c>
      <c r="X89" s="86" t="s">
        <v>92</v>
      </c>
      <c r="Y89" s="86" t="s">
        <v>93</v>
      </c>
      <c r="Z89" s="86" t="s">
        <v>94</v>
      </c>
      <c r="AA89" s="88" t="s">
        <v>95</v>
      </c>
      <c r="AB89" s="86" t="s">
        <v>73</v>
      </c>
      <c r="AC89" s="88" t="s">
        <v>74</v>
      </c>
      <c r="AD89" s="86" t="s">
        <v>75</v>
      </c>
      <c r="AE89" s="86" t="s">
        <v>96</v>
      </c>
      <c r="AF89" s="86" t="s">
        <v>97</v>
      </c>
      <c r="AG89" s="86" t="s">
        <v>35</v>
      </c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</row>
    <row r="90" spans="1:103" s="16" customFormat="1" ht="409.5" customHeight="1" thickBot="1">
      <c r="A90" s="89"/>
      <c r="B90" s="87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8"/>
      <c r="AB90" s="86"/>
      <c r="AC90" s="88"/>
      <c r="AD90" s="86"/>
      <c r="AE90" s="86"/>
      <c r="AF90" s="86"/>
      <c r="AG90" s="86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</row>
    <row r="91" spans="1:103" s="16" customFormat="1" ht="84" thickBot="1">
      <c r="A91" s="47">
        <v>1</v>
      </c>
      <c r="B91" s="4">
        <v>2</v>
      </c>
      <c r="C91" s="47">
        <v>3</v>
      </c>
      <c r="D91" s="47">
        <v>4</v>
      </c>
      <c r="E91" s="47">
        <v>5</v>
      </c>
      <c r="F91" s="47">
        <v>6</v>
      </c>
      <c r="G91" s="47">
        <v>7</v>
      </c>
      <c r="H91" s="47" t="s">
        <v>36</v>
      </c>
      <c r="I91" s="47">
        <v>9</v>
      </c>
      <c r="J91" s="47">
        <v>10</v>
      </c>
      <c r="K91" s="47">
        <v>11</v>
      </c>
      <c r="L91" s="47">
        <v>12</v>
      </c>
      <c r="M91" s="47">
        <v>13</v>
      </c>
      <c r="N91" s="47">
        <v>14</v>
      </c>
      <c r="O91" s="47">
        <v>15</v>
      </c>
      <c r="P91" s="47">
        <v>16</v>
      </c>
      <c r="Q91" s="47">
        <v>17</v>
      </c>
      <c r="R91" s="47">
        <v>18</v>
      </c>
      <c r="S91" s="47">
        <v>19</v>
      </c>
      <c r="T91" s="47">
        <v>20</v>
      </c>
      <c r="U91" s="47">
        <v>21</v>
      </c>
      <c r="V91" s="47">
        <v>22</v>
      </c>
      <c r="W91" s="47">
        <v>23</v>
      </c>
      <c r="X91" s="47">
        <v>24</v>
      </c>
      <c r="Y91" s="47">
        <v>25</v>
      </c>
      <c r="Z91" s="47">
        <v>26</v>
      </c>
      <c r="AA91" s="4">
        <v>27</v>
      </c>
      <c r="AB91" s="47">
        <v>28</v>
      </c>
      <c r="AC91" s="47">
        <v>29</v>
      </c>
      <c r="AD91" s="47">
        <v>30</v>
      </c>
      <c r="AE91" s="47">
        <v>31</v>
      </c>
      <c r="AF91" s="47">
        <v>32</v>
      </c>
      <c r="AG91" s="5">
        <v>33</v>
      </c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</row>
    <row r="92" spans="1:103" s="16" customFormat="1" ht="84" thickBot="1">
      <c r="A92" s="87" t="s">
        <v>40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</row>
    <row r="93" spans="1:103" s="16" customFormat="1" ht="167.25" thickBot="1">
      <c r="A93" s="47">
        <v>31</v>
      </c>
      <c r="B93" s="7" t="s">
        <v>134</v>
      </c>
      <c r="C93" s="47">
        <v>7</v>
      </c>
      <c r="D93" s="47"/>
      <c r="E93" s="47"/>
      <c r="F93" s="47">
        <v>13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>
        <v>20</v>
      </c>
      <c r="R93" s="47"/>
      <c r="S93" s="47">
        <v>186</v>
      </c>
      <c r="T93" s="47"/>
      <c r="U93" s="47">
        <v>7</v>
      </c>
      <c r="V93" s="47">
        <v>7</v>
      </c>
      <c r="W93" s="47"/>
      <c r="X93" s="47">
        <v>6</v>
      </c>
      <c r="Y93" s="47">
        <v>14</v>
      </c>
      <c r="Z93" s="47"/>
      <c r="AA93" s="46"/>
      <c r="AB93" s="47"/>
      <c r="AC93" s="47"/>
      <c r="AD93" s="47"/>
      <c r="AE93" s="47"/>
      <c r="AF93" s="47"/>
      <c r="AG93" s="8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</row>
    <row r="94" spans="1:103" s="16" customFormat="1" ht="84" thickBot="1">
      <c r="A94" s="47">
        <v>20</v>
      </c>
      <c r="B94" s="7" t="s">
        <v>30</v>
      </c>
      <c r="C94" s="47"/>
      <c r="D94" s="47"/>
      <c r="E94" s="47"/>
      <c r="F94" s="47"/>
      <c r="G94" s="47"/>
      <c r="H94" s="47"/>
      <c r="I94" s="9"/>
      <c r="J94" s="9"/>
      <c r="K94" s="47"/>
      <c r="L94" s="47"/>
      <c r="M94" s="47"/>
      <c r="N94" s="47"/>
      <c r="O94" s="47"/>
      <c r="P94" s="47"/>
      <c r="Q94" s="47">
        <v>50</v>
      </c>
      <c r="R94" s="47"/>
      <c r="S94" s="47"/>
      <c r="T94" s="47"/>
      <c r="U94" s="47"/>
      <c r="V94" s="47"/>
      <c r="W94" s="47"/>
      <c r="X94" s="47"/>
      <c r="Y94" s="47">
        <v>15</v>
      </c>
      <c r="Z94" s="47"/>
      <c r="AA94" s="4">
        <v>1</v>
      </c>
      <c r="AB94" s="47"/>
      <c r="AC94" s="47"/>
      <c r="AD94" s="47"/>
      <c r="AE94" s="47"/>
      <c r="AF94" s="47"/>
      <c r="AG94" s="8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</row>
    <row r="95" spans="1:103" s="16" customFormat="1" ht="204.75" customHeight="1" thickBot="1">
      <c r="A95" s="47" t="s">
        <v>27</v>
      </c>
      <c r="B95" s="7" t="s">
        <v>45</v>
      </c>
      <c r="C95" s="47"/>
      <c r="D95" s="47"/>
      <c r="E95" s="47"/>
      <c r="F95" s="47"/>
      <c r="G95" s="47"/>
      <c r="H95" s="47"/>
      <c r="I95" s="47"/>
      <c r="J95" s="9">
        <v>150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6"/>
      <c r="AB95" s="47"/>
      <c r="AC95" s="47"/>
      <c r="AD95" s="47"/>
      <c r="AE95" s="47"/>
      <c r="AF95" s="47"/>
      <c r="AG95" s="8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</row>
    <row r="96" spans="1:103" s="16" customFormat="1" ht="84" thickBot="1">
      <c r="A96" s="47">
        <v>68</v>
      </c>
      <c r="B96" s="7" t="s">
        <v>138</v>
      </c>
      <c r="C96" s="47">
        <v>30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>
        <v>10</v>
      </c>
      <c r="U96" s="47"/>
      <c r="V96" s="47">
        <v>10</v>
      </c>
      <c r="W96" s="47"/>
      <c r="X96" s="47"/>
      <c r="Y96" s="47"/>
      <c r="Z96" s="47"/>
      <c r="AA96" s="46"/>
      <c r="AB96" s="47"/>
      <c r="AC96" s="47"/>
      <c r="AD96" s="47"/>
      <c r="AE96" s="47"/>
      <c r="AF96" s="47"/>
      <c r="AG96" s="8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</row>
    <row r="97" spans="1:103" s="16" customFormat="1" ht="84" thickBot="1">
      <c r="A97" s="47"/>
      <c r="B97" s="7" t="s">
        <v>26</v>
      </c>
      <c r="C97" s="47">
        <f aca="true" t="shared" si="12" ref="C97:AG97">SUM(C93:C96)</f>
        <v>37</v>
      </c>
      <c r="D97" s="47">
        <f t="shared" si="12"/>
        <v>0</v>
      </c>
      <c r="E97" s="47">
        <f t="shared" si="12"/>
        <v>0</v>
      </c>
      <c r="F97" s="47">
        <f t="shared" si="12"/>
        <v>13</v>
      </c>
      <c r="G97" s="47">
        <f t="shared" si="12"/>
        <v>0</v>
      </c>
      <c r="H97" s="47">
        <f t="shared" si="12"/>
        <v>0</v>
      </c>
      <c r="I97" s="47">
        <f t="shared" si="12"/>
        <v>0</v>
      </c>
      <c r="J97" s="47">
        <f t="shared" si="12"/>
        <v>150</v>
      </c>
      <c r="K97" s="47">
        <f t="shared" si="12"/>
        <v>0</v>
      </c>
      <c r="L97" s="47">
        <f t="shared" si="12"/>
        <v>0</v>
      </c>
      <c r="M97" s="47">
        <f t="shared" si="12"/>
        <v>0</v>
      </c>
      <c r="N97" s="47">
        <f t="shared" si="12"/>
        <v>0</v>
      </c>
      <c r="O97" s="47">
        <f t="shared" si="12"/>
        <v>0</v>
      </c>
      <c r="P97" s="47">
        <f t="shared" si="12"/>
        <v>0</v>
      </c>
      <c r="Q97" s="47">
        <f t="shared" si="12"/>
        <v>70</v>
      </c>
      <c r="R97" s="47">
        <f t="shared" si="12"/>
        <v>0</v>
      </c>
      <c r="S97" s="47">
        <f t="shared" si="12"/>
        <v>186</v>
      </c>
      <c r="T97" s="47">
        <f t="shared" si="12"/>
        <v>10</v>
      </c>
      <c r="U97" s="47">
        <f t="shared" si="12"/>
        <v>7</v>
      </c>
      <c r="V97" s="47">
        <f t="shared" si="12"/>
        <v>17</v>
      </c>
      <c r="W97" s="47">
        <f t="shared" si="12"/>
        <v>0</v>
      </c>
      <c r="X97" s="47">
        <f t="shared" si="12"/>
        <v>6</v>
      </c>
      <c r="Y97" s="47">
        <f t="shared" si="12"/>
        <v>29</v>
      </c>
      <c r="Z97" s="47">
        <f t="shared" si="12"/>
        <v>0</v>
      </c>
      <c r="AA97" s="46">
        <f t="shared" si="12"/>
        <v>1</v>
      </c>
      <c r="AB97" s="47">
        <f t="shared" si="12"/>
        <v>0</v>
      </c>
      <c r="AC97" s="47">
        <f t="shared" si="12"/>
        <v>0</v>
      </c>
      <c r="AD97" s="47">
        <f t="shared" si="12"/>
        <v>0</v>
      </c>
      <c r="AE97" s="47">
        <f t="shared" si="12"/>
        <v>0</v>
      </c>
      <c r="AF97" s="47">
        <f t="shared" si="12"/>
        <v>0</v>
      </c>
      <c r="AG97" s="47">
        <f t="shared" si="12"/>
        <v>0</v>
      </c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</row>
    <row r="98" spans="1:103" s="16" customFormat="1" ht="84" thickBot="1">
      <c r="A98" s="87" t="s">
        <v>41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</row>
    <row r="99" spans="1:103" s="16" customFormat="1" ht="167.25" thickBot="1">
      <c r="A99" s="47">
        <v>4</v>
      </c>
      <c r="B99" s="7" t="s">
        <v>136</v>
      </c>
      <c r="C99" s="47"/>
      <c r="D99" s="47"/>
      <c r="E99" s="47"/>
      <c r="F99" s="47"/>
      <c r="G99" s="47"/>
      <c r="H99" s="47"/>
      <c r="I99" s="47">
        <v>60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6"/>
      <c r="AB99" s="47"/>
      <c r="AC99" s="47"/>
      <c r="AD99" s="47"/>
      <c r="AE99" s="47"/>
      <c r="AF99" s="47"/>
      <c r="AG99" s="8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</row>
    <row r="100" spans="1:103" s="16" customFormat="1" ht="167.25" thickBot="1">
      <c r="A100" s="47">
        <v>28</v>
      </c>
      <c r="B100" s="7" t="s">
        <v>167</v>
      </c>
      <c r="C100" s="47"/>
      <c r="D100" s="47"/>
      <c r="E100" s="47"/>
      <c r="F100" s="47">
        <v>5</v>
      </c>
      <c r="G100" s="47"/>
      <c r="H100" s="47">
        <v>75</v>
      </c>
      <c r="I100" s="47">
        <v>39</v>
      </c>
      <c r="J100" s="47"/>
      <c r="K100" s="47"/>
      <c r="L100" s="47"/>
      <c r="M100" s="47">
        <v>16</v>
      </c>
      <c r="N100" s="47"/>
      <c r="O100" s="47"/>
      <c r="P100" s="47"/>
      <c r="Q100" s="47"/>
      <c r="R100" s="47"/>
      <c r="S100" s="47"/>
      <c r="T100" s="47"/>
      <c r="U100" s="47">
        <v>5</v>
      </c>
      <c r="V100" s="47"/>
      <c r="W100" s="47">
        <v>5</v>
      </c>
      <c r="X100" s="47"/>
      <c r="Y100" s="47"/>
      <c r="Z100" s="47"/>
      <c r="AA100" s="46"/>
      <c r="AB100" s="47"/>
      <c r="AC100" s="47"/>
      <c r="AD100" s="47"/>
      <c r="AE100" s="47"/>
      <c r="AF100" s="47"/>
      <c r="AG100" s="8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</row>
    <row r="101" spans="1:103" s="16" customFormat="1" ht="167.25" thickBot="1">
      <c r="A101" s="47">
        <v>32</v>
      </c>
      <c r="B101" s="7" t="s">
        <v>168</v>
      </c>
      <c r="C101" s="47"/>
      <c r="D101" s="47"/>
      <c r="E101" s="47">
        <v>4</v>
      </c>
      <c r="F101" s="47"/>
      <c r="G101" s="47"/>
      <c r="H101" s="47"/>
      <c r="I101" s="47"/>
      <c r="J101" s="47"/>
      <c r="K101" s="47"/>
      <c r="L101" s="47"/>
      <c r="M101" s="47"/>
      <c r="N101" s="47">
        <v>62</v>
      </c>
      <c r="O101" s="47"/>
      <c r="P101" s="47"/>
      <c r="Q101" s="47"/>
      <c r="R101" s="47"/>
      <c r="S101" s="47"/>
      <c r="T101" s="47"/>
      <c r="U101" s="47">
        <v>12</v>
      </c>
      <c r="V101" s="47">
        <v>4</v>
      </c>
      <c r="W101" s="47"/>
      <c r="X101" s="47"/>
      <c r="Y101" s="47"/>
      <c r="Z101" s="47"/>
      <c r="AA101" s="46"/>
      <c r="AB101" s="47"/>
      <c r="AC101" s="47"/>
      <c r="AD101" s="47"/>
      <c r="AE101" s="47"/>
      <c r="AF101" s="47"/>
      <c r="AG101" s="8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</row>
    <row r="102" spans="1:103" s="16" customFormat="1" ht="84" thickBot="1">
      <c r="A102" s="47">
        <v>41</v>
      </c>
      <c r="B102" s="7" t="s">
        <v>55</v>
      </c>
      <c r="C102" s="47"/>
      <c r="D102" s="47"/>
      <c r="E102" s="47"/>
      <c r="F102" s="47">
        <v>54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7</v>
      </c>
      <c r="W102" s="47"/>
      <c r="X102" s="47"/>
      <c r="Y102" s="47"/>
      <c r="Z102" s="47"/>
      <c r="AA102" s="46"/>
      <c r="AB102" s="47"/>
      <c r="AC102" s="47"/>
      <c r="AD102" s="47"/>
      <c r="AE102" s="47"/>
      <c r="AF102" s="47"/>
      <c r="AG102" s="8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</row>
    <row r="103" spans="1:103" s="16" customFormat="1" ht="84" thickBot="1">
      <c r="A103" s="49">
        <v>35</v>
      </c>
      <c r="B103" s="7" t="s">
        <v>105</v>
      </c>
      <c r="C103" s="49"/>
      <c r="D103" s="49"/>
      <c r="E103" s="49"/>
      <c r="F103" s="49"/>
      <c r="G103" s="49"/>
      <c r="H103" s="49"/>
      <c r="I103" s="49"/>
      <c r="J103" s="49"/>
      <c r="K103" s="49">
        <v>20</v>
      </c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>
        <v>15</v>
      </c>
      <c r="Z103" s="49"/>
      <c r="AA103" s="48"/>
      <c r="AB103" s="49"/>
      <c r="AC103" s="49"/>
      <c r="AD103" s="49"/>
      <c r="AE103" s="49"/>
      <c r="AF103" s="49"/>
      <c r="AG103" s="8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</row>
    <row r="104" spans="1:103" s="16" customFormat="1" ht="84" thickBot="1">
      <c r="A104" s="47" t="s">
        <v>27</v>
      </c>
      <c r="B104" s="7" t="s">
        <v>25</v>
      </c>
      <c r="C104" s="47">
        <v>60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6"/>
      <c r="AB104" s="47"/>
      <c r="AC104" s="47"/>
      <c r="AD104" s="47"/>
      <c r="AE104" s="47"/>
      <c r="AF104" s="47"/>
      <c r="AG104" s="8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</row>
    <row r="105" spans="1:103" s="16" customFormat="1" ht="84" thickBot="1">
      <c r="A105" s="47" t="s">
        <v>27</v>
      </c>
      <c r="B105" s="7" t="s">
        <v>7</v>
      </c>
      <c r="C105" s="47"/>
      <c r="D105" s="47">
        <v>30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6"/>
      <c r="AB105" s="47"/>
      <c r="AC105" s="47"/>
      <c r="AD105" s="47"/>
      <c r="AE105" s="47"/>
      <c r="AF105" s="47"/>
      <c r="AG105" s="8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</row>
    <row r="106" spans="1:103" s="16" customFormat="1" ht="84" thickBot="1">
      <c r="A106" s="47"/>
      <c r="B106" s="7" t="s">
        <v>26</v>
      </c>
      <c r="C106" s="47">
        <f aca="true" t="shared" si="13" ref="C106:AG106">SUM(C99:C105)</f>
        <v>60</v>
      </c>
      <c r="D106" s="47">
        <f t="shared" si="13"/>
        <v>30</v>
      </c>
      <c r="E106" s="47">
        <f t="shared" si="13"/>
        <v>4</v>
      </c>
      <c r="F106" s="47">
        <f t="shared" si="13"/>
        <v>59</v>
      </c>
      <c r="G106" s="47">
        <f t="shared" si="13"/>
        <v>0</v>
      </c>
      <c r="H106" s="47">
        <f t="shared" si="13"/>
        <v>75</v>
      </c>
      <c r="I106" s="47">
        <f t="shared" si="13"/>
        <v>99</v>
      </c>
      <c r="J106" s="47">
        <f t="shared" si="13"/>
        <v>0</v>
      </c>
      <c r="K106" s="47">
        <f t="shared" si="13"/>
        <v>20</v>
      </c>
      <c r="L106" s="47">
        <f t="shared" si="13"/>
        <v>0</v>
      </c>
      <c r="M106" s="47">
        <f t="shared" si="13"/>
        <v>16</v>
      </c>
      <c r="N106" s="47">
        <f t="shared" si="13"/>
        <v>62</v>
      </c>
      <c r="O106" s="47">
        <f t="shared" si="13"/>
        <v>0</v>
      </c>
      <c r="P106" s="47">
        <f t="shared" si="13"/>
        <v>0</v>
      </c>
      <c r="Q106" s="47">
        <f t="shared" si="13"/>
        <v>0</v>
      </c>
      <c r="R106" s="47">
        <f t="shared" si="13"/>
        <v>0</v>
      </c>
      <c r="S106" s="47">
        <f t="shared" si="13"/>
        <v>0</v>
      </c>
      <c r="T106" s="47">
        <f t="shared" si="13"/>
        <v>0</v>
      </c>
      <c r="U106" s="47">
        <f t="shared" si="13"/>
        <v>17</v>
      </c>
      <c r="V106" s="47">
        <f t="shared" si="13"/>
        <v>11</v>
      </c>
      <c r="W106" s="47">
        <f t="shared" si="13"/>
        <v>5</v>
      </c>
      <c r="X106" s="47">
        <f t="shared" si="13"/>
        <v>0</v>
      </c>
      <c r="Y106" s="47">
        <f t="shared" si="13"/>
        <v>15</v>
      </c>
      <c r="Z106" s="47">
        <f t="shared" si="13"/>
        <v>0</v>
      </c>
      <c r="AA106" s="46">
        <f t="shared" si="13"/>
        <v>0</v>
      </c>
      <c r="AB106" s="47">
        <f t="shared" si="13"/>
        <v>0</v>
      </c>
      <c r="AC106" s="47">
        <f t="shared" si="13"/>
        <v>0</v>
      </c>
      <c r="AD106" s="47">
        <f t="shared" si="13"/>
        <v>0</v>
      </c>
      <c r="AE106" s="47">
        <f t="shared" si="13"/>
        <v>0</v>
      </c>
      <c r="AF106" s="47">
        <f t="shared" si="13"/>
        <v>0</v>
      </c>
      <c r="AG106" s="47">
        <f t="shared" si="13"/>
        <v>0</v>
      </c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</row>
    <row r="107" spans="1:103" s="16" customFormat="1" ht="84" thickBot="1">
      <c r="A107" s="87" t="s">
        <v>59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</row>
    <row r="108" spans="1:103" s="16" customFormat="1" ht="84" thickBot="1">
      <c r="A108" s="47">
        <v>30</v>
      </c>
      <c r="B108" s="7" t="s">
        <v>101</v>
      </c>
      <c r="C108" s="47"/>
      <c r="D108" s="47"/>
      <c r="E108" s="47"/>
      <c r="F108" s="47"/>
      <c r="G108" s="47"/>
      <c r="H108" s="47"/>
      <c r="I108" s="47"/>
      <c r="J108" s="47">
        <v>7</v>
      </c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>
        <v>15</v>
      </c>
      <c r="Z108" s="47"/>
      <c r="AA108" s="4">
        <v>1</v>
      </c>
      <c r="AB108" s="47"/>
      <c r="AC108" s="47"/>
      <c r="AD108" s="47"/>
      <c r="AE108" s="47"/>
      <c r="AF108" s="47"/>
      <c r="AG108" s="8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</row>
    <row r="109" spans="1:103" s="16" customFormat="1" ht="84" thickBot="1">
      <c r="A109" s="47">
        <v>67</v>
      </c>
      <c r="B109" s="7" t="s">
        <v>161</v>
      </c>
      <c r="C109" s="47"/>
      <c r="D109" s="47"/>
      <c r="E109" s="47">
        <v>34</v>
      </c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>
        <v>12</v>
      </c>
      <c r="R109" s="47"/>
      <c r="S109" s="47"/>
      <c r="T109" s="47"/>
      <c r="U109" s="47"/>
      <c r="V109" s="47">
        <v>8</v>
      </c>
      <c r="W109" s="47">
        <v>0.3</v>
      </c>
      <c r="X109" s="47">
        <v>4.6</v>
      </c>
      <c r="Y109" s="47">
        <v>14</v>
      </c>
      <c r="Z109" s="47"/>
      <c r="AA109" s="46"/>
      <c r="AB109" s="47"/>
      <c r="AC109" s="47"/>
      <c r="AD109" s="47"/>
      <c r="AE109" s="47">
        <v>2.4</v>
      </c>
      <c r="AF109" s="47"/>
      <c r="AG109" s="8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</row>
    <row r="110" spans="1:103" s="16" customFormat="1" ht="84" thickBot="1">
      <c r="A110" s="47" t="s">
        <v>27</v>
      </c>
      <c r="B110" s="7" t="s">
        <v>132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>
        <v>100</v>
      </c>
      <c r="S110" s="47"/>
      <c r="T110" s="47"/>
      <c r="U110" s="47"/>
      <c r="V110" s="47"/>
      <c r="W110" s="47"/>
      <c r="X110" s="47"/>
      <c r="Y110" s="47"/>
      <c r="Z110" s="47"/>
      <c r="AA110" s="46"/>
      <c r="AB110" s="47"/>
      <c r="AC110" s="47"/>
      <c r="AD110" s="47"/>
      <c r="AE110" s="47"/>
      <c r="AF110" s="47"/>
      <c r="AG110" s="8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</row>
    <row r="111" spans="1:103" s="16" customFormat="1" ht="84" thickBot="1">
      <c r="A111" s="47"/>
      <c r="B111" s="7" t="s">
        <v>26</v>
      </c>
      <c r="C111" s="47">
        <f>C108+C109+C110</f>
        <v>0</v>
      </c>
      <c r="D111" s="47">
        <f aca="true" t="shared" si="14" ref="D111:AG111">D108+D109+D110</f>
        <v>0</v>
      </c>
      <c r="E111" s="47">
        <f t="shared" si="14"/>
        <v>34</v>
      </c>
      <c r="F111" s="47">
        <f t="shared" si="14"/>
        <v>0</v>
      </c>
      <c r="G111" s="47">
        <f t="shared" si="14"/>
        <v>0</v>
      </c>
      <c r="H111" s="47">
        <f t="shared" si="14"/>
        <v>0</v>
      </c>
      <c r="I111" s="47">
        <f t="shared" si="14"/>
        <v>0</v>
      </c>
      <c r="J111" s="47">
        <f t="shared" si="14"/>
        <v>7</v>
      </c>
      <c r="K111" s="47">
        <f t="shared" si="14"/>
        <v>0</v>
      </c>
      <c r="L111" s="47">
        <f t="shared" si="14"/>
        <v>0</v>
      </c>
      <c r="M111" s="47">
        <f t="shared" si="14"/>
        <v>0</v>
      </c>
      <c r="N111" s="47">
        <f t="shared" si="14"/>
        <v>0</v>
      </c>
      <c r="O111" s="47">
        <f t="shared" si="14"/>
        <v>0</v>
      </c>
      <c r="P111" s="47">
        <f t="shared" si="14"/>
        <v>0</v>
      </c>
      <c r="Q111" s="47">
        <f t="shared" si="14"/>
        <v>12</v>
      </c>
      <c r="R111" s="47">
        <f t="shared" si="14"/>
        <v>100</v>
      </c>
      <c r="S111" s="47">
        <f t="shared" si="14"/>
        <v>0</v>
      </c>
      <c r="T111" s="47">
        <f t="shared" si="14"/>
        <v>0</v>
      </c>
      <c r="U111" s="47">
        <f t="shared" si="14"/>
        <v>0</v>
      </c>
      <c r="V111" s="47">
        <f t="shared" si="14"/>
        <v>8</v>
      </c>
      <c r="W111" s="47">
        <f t="shared" si="14"/>
        <v>0.3</v>
      </c>
      <c r="X111" s="47">
        <f t="shared" si="14"/>
        <v>4.6</v>
      </c>
      <c r="Y111" s="47">
        <f t="shared" si="14"/>
        <v>29</v>
      </c>
      <c r="Z111" s="47">
        <f t="shared" si="14"/>
        <v>0</v>
      </c>
      <c r="AA111" s="47">
        <f t="shared" si="14"/>
        <v>1</v>
      </c>
      <c r="AB111" s="47">
        <f t="shared" si="14"/>
        <v>0</v>
      </c>
      <c r="AC111" s="47">
        <f t="shared" si="14"/>
        <v>0</v>
      </c>
      <c r="AD111" s="47">
        <f t="shared" si="14"/>
        <v>0</v>
      </c>
      <c r="AE111" s="47">
        <f t="shared" si="14"/>
        <v>2.4</v>
      </c>
      <c r="AF111" s="47">
        <f t="shared" si="14"/>
        <v>0</v>
      </c>
      <c r="AG111" s="47">
        <f t="shared" si="14"/>
        <v>0</v>
      </c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</row>
    <row r="112" spans="1:103" s="16" customFormat="1" ht="167.25" thickBot="1">
      <c r="A112" s="47"/>
      <c r="B112" s="7" t="s">
        <v>110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6"/>
      <c r="AB112" s="47"/>
      <c r="AC112" s="47"/>
      <c r="AD112" s="47"/>
      <c r="AE112" s="47"/>
      <c r="AF112" s="47">
        <v>1.2</v>
      </c>
      <c r="AG112" s="5">
        <v>1.8</v>
      </c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</row>
    <row r="113" spans="1:103" s="16" customFormat="1" ht="84" thickBot="1">
      <c r="A113" s="47"/>
      <c r="B113" s="10" t="s">
        <v>9</v>
      </c>
      <c r="C113" s="47">
        <f aca="true" t="shared" si="15" ref="C113:AE113">C97+C106+C111</f>
        <v>97</v>
      </c>
      <c r="D113" s="47">
        <f t="shared" si="15"/>
        <v>30</v>
      </c>
      <c r="E113" s="47">
        <f t="shared" si="15"/>
        <v>38</v>
      </c>
      <c r="F113" s="47">
        <f t="shared" si="15"/>
        <v>72</v>
      </c>
      <c r="G113" s="47">
        <f t="shared" si="15"/>
        <v>0</v>
      </c>
      <c r="H113" s="47">
        <f t="shared" si="15"/>
        <v>75</v>
      </c>
      <c r="I113" s="47">
        <f t="shared" si="15"/>
        <v>99</v>
      </c>
      <c r="J113" s="47">
        <f t="shared" si="15"/>
        <v>157</v>
      </c>
      <c r="K113" s="47">
        <f t="shared" si="15"/>
        <v>20</v>
      </c>
      <c r="L113" s="47">
        <f t="shared" si="15"/>
        <v>0</v>
      </c>
      <c r="M113" s="47">
        <f t="shared" si="15"/>
        <v>16</v>
      </c>
      <c r="N113" s="47">
        <f t="shared" si="15"/>
        <v>62</v>
      </c>
      <c r="O113" s="47">
        <f t="shared" si="15"/>
        <v>0</v>
      </c>
      <c r="P113" s="47">
        <f t="shared" si="15"/>
        <v>0</v>
      </c>
      <c r="Q113" s="47">
        <f t="shared" si="15"/>
        <v>82</v>
      </c>
      <c r="R113" s="47">
        <f t="shared" si="15"/>
        <v>100</v>
      </c>
      <c r="S113" s="47">
        <f t="shared" si="15"/>
        <v>186</v>
      </c>
      <c r="T113" s="47">
        <f t="shared" si="15"/>
        <v>10</v>
      </c>
      <c r="U113" s="47">
        <f t="shared" si="15"/>
        <v>24</v>
      </c>
      <c r="V113" s="47">
        <f t="shared" si="15"/>
        <v>36</v>
      </c>
      <c r="W113" s="47">
        <f t="shared" si="15"/>
        <v>5.3</v>
      </c>
      <c r="X113" s="47">
        <f t="shared" si="15"/>
        <v>10.6</v>
      </c>
      <c r="Y113" s="47">
        <f t="shared" si="15"/>
        <v>73</v>
      </c>
      <c r="Z113" s="47">
        <f t="shared" si="15"/>
        <v>0</v>
      </c>
      <c r="AA113" s="47">
        <f t="shared" si="15"/>
        <v>2</v>
      </c>
      <c r="AB113" s="47">
        <f t="shared" si="15"/>
        <v>0</v>
      </c>
      <c r="AC113" s="47">
        <f t="shared" si="15"/>
        <v>0</v>
      </c>
      <c r="AD113" s="47">
        <f t="shared" si="15"/>
        <v>0</v>
      </c>
      <c r="AE113" s="47">
        <f t="shared" si="15"/>
        <v>2.4</v>
      </c>
      <c r="AF113" s="47">
        <v>1.2</v>
      </c>
      <c r="AG113" s="47">
        <v>1.8</v>
      </c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</row>
    <row r="114" spans="1:103" s="13" customFormat="1" ht="134.25" customHeight="1">
      <c r="A114" s="87" t="s">
        <v>60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</row>
    <row r="115" spans="1:103" s="14" customFormat="1" ht="71.25" customHeight="1" thickBot="1">
      <c r="A115" s="87" t="s">
        <v>14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</row>
    <row r="116" spans="1:33" ht="70.5" customHeight="1">
      <c r="A116" s="89" t="s">
        <v>69</v>
      </c>
      <c r="B116" s="87" t="s">
        <v>20</v>
      </c>
      <c r="C116" s="86" t="s">
        <v>25</v>
      </c>
      <c r="D116" s="86" t="s">
        <v>7</v>
      </c>
      <c r="E116" s="86" t="s">
        <v>76</v>
      </c>
      <c r="F116" s="86" t="s">
        <v>77</v>
      </c>
      <c r="G116" s="86" t="s">
        <v>78</v>
      </c>
      <c r="H116" s="86" t="s">
        <v>79</v>
      </c>
      <c r="I116" s="86" t="s">
        <v>80</v>
      </c>
      <c r="J116" s="86" t="s">
        <v>81</v>
      </c>
      <c r="K116" s="86" t="s">
        <v>82</v>
      </c>
      <c r="L116" s="86" t="s">
        <v>68</v>
      </c>
      <c r="M116" s="86" t="s">
        <v>83</v>
      </c>
      <c r="N116" s="86" t="s">
        <v>84</v>
      </c>
      <c r="O116" s="86" t="s">
        <v>99</v>
      </c>
      <c r="P116" s="86" t="s">
        <v>100</v>
      </c>
      <c r="Q116" s="86" t="s">
        <v>85</v>
      </c>
      <c r="R116" s="86" t="s">
        <v>86</v>
      </c>
      <c r="S116" s="86" t="s">
        <v>87</v>
      </c>
      <c r="T116" s="86" t="s">
        <v>88</v>
      </c>
      <c r="U116" s="86" t="s">
        <v>89</v>
      </c>
      <c r="V116" s="86" t="s">
        <v>90</v>
      </c>
      <c r="W116" s="86" t="s">
        <v>91</v>
      </c>
      <c r="X116" s="86" t="s">
        <v>92</v>
      </c>
      <c r="Y116" s="86" t="s">
        <v>93</v>
      </c>
      <c r="Z116" s="86" t="s">
        <v>94</v>
      </c>
      <c r="AA116" s="88" t="s">
        <v>95</v>
      </c>
      <c r="AB116" s="86" t="s">
        <v>73</v>
      </c>
      <c r="AC116" s="88" t="s">
        <v>74</v>
      </c>
      <c r="AD116" s="86" t="s">
        <v>75</v>
      </c>
      <c r="AE116" s="86" t="s">
        <v>96</v>
      </c>
      <c r="AF116" s="86" t="s">
        <v>97</v>
      </c>
      <c r="AG116" s="86" t="s">
        <v>35</v>
      </c>
    </row>
    <row r="117" spans="1:33" ht="409.5" customHeight="1">
      <c r="A117" s="89"/>
      <c r="B117" s="87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8"/>
      <c r="AB117" s="86"/>
      <c r="AC117" s="88"/>
      <c r="AD117" s="86"/>
      <c r="AE117" s="86"/>
      <c r="AF117" s="86"/>
      <c r="AG117" s="86"/>
    </row>
    <row r="118" spans="1:33" ht="83.25">
      <c r="A118" s="47">
        <v>1</v>
      </c>
      <c r="B118" s="4">
        <v>2</v>
      </c>
      <c r="C118" s="47">
        <v>3</v>
      </c>
      <c r="D118" s="47">
        <v>4</v>
      </c>
      <c r="E118" s="47">
        <v>5</v>
      </c>
      <c r="F118" s="47">
        <v>6</v>
      </c>
      <c r="G118" s="47">
        <v>7</v>
      </c>
      <c r="H118" s="47" t="s">
        <v>36</v>
      </c>
      <c r="I118" s="47">
        <v>9</v>
      </c>
      <c r="J118" s="47">
        <v>10</v>
      </c>
      <c r="K118" s="47">
        <v>11</v>
      </c>
      <c r="L118" s="47">
        <v>12</v>
      </c>
      <c r="M118" s="47">
        <v>13</v>
      </c>
      <c r="N118" s="47">
        <v>14</v>
      </c>
      <c r="O118" s="47">
        <v>15</v>
      </c>
      <c r="P118" s="47">
        <v>16</v>
      </c>
      <c r="Q118" s="47">
        <v>17</v>
      </c>
      <c r="R118" s="47">
        <v>18</v>
      </c>
      <c r="S118" s="47">
        <v>19</v>
      </c>
      <c r="T118" s="47">
        <v>20</v>
      </c>
      <c r="U118" s="47">
        <v>21</v>
      </c>
      <c r="V118" s="47">
        <v>22</v>
      </c>
      <c r="W118" s="47">
        <v>23</v>
      </c>
      <c r="X118" s="47">
        <v>24</v>
      </c>
      <c r="Y118" s="47">
        <v>25</v>
      </c>
      <c r="Z118" s="47">
        <v>26</v>
      </c>
      <c r="AA118" s="4">
        <v>27</v>
      </c>
      <c r="AB118" s="47">
        <v>28</v>
      </c>
      <c r="AC118" s="47">
        <v>29</v>
      </c>
      <c r="AD118" s="47">
        <v>30</v>
      </c>
      <c r="AE118" s="47">
        <v>31</v>
      </c>
      <c r="AF118" s="47">
        <v>32</v>
      </c>
      <c r="AG118" s="5">
        <v>33</v>
      </c>
    </row>
    <row r="119" spans="1:33" ht="71.25" customHeight="1">
      <c r="A119" s="87" t="s">
        <v>40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</row>
    <row r="120" spans="1:33" ht="71.25" customHeight="1">
      <c r="A120" s="47">
        <v>12</v>
      </c>
      <c r="B120" s="7" t="s">
        <v>151</v>
      </c>
      <c r="C120" s="47"/>
      <c r="D120" s="47"/>
      <c r="E120" s="47">
        <v>5</v>
      </c>
      <c r="F120" s="47">
        <v>6</v>
      </c>
      <c r="G120" s="47"/>
      <c r="H120" s="47"/>
      <c r="I120" s="47">
        <v>24</v>
      </c>
      <c r="J120" s="47"/>
      <c r="K120" s="47"/>
      <c r="L120" s="47"/>
      <c r="M120" s="47">
        <v>51</v>
      </c>
      <c r="N120" s="47"/>
      <c r="O120" s="47"/>
      <c r="P120" s="47"/>
      <c r="Q120" s="47"/>
      <c r="R120" s="47"/>
      <c r="S120" s="47"/>
      <c r="T120" s="47"/>
      <c r="U120" s="47"/>
      <c r="V120" s="47"/>
      <c r="W120" s="47">
        <v>8</v>
      </c>
      <c r="X120" s="47"/>
      <c r="Y120" s="47"/>
      <c r="Z120" s="47"/>
      <c r="AA120" s="46"/>
      <c r="AB120" s="47"/>
      <c r="AC120" s="47"/>
      <c r="AD120" s="47"/>
      <c r="AE120" s="47"/>
      <c r="AF120" s="47"/>
      <c r="AG120" s="8"/>
    </row>
    <row r="121" spans="1:33" ht="158.25" customHeight="1">
      <c r="A121" s="47">
        <v>37</v>
      </c>
      <c r="B121" s="7" t="s">
        <v>147</v>
      </c>
      <c r="C121" s="47"/>
      <c r="D121" s="47"/>
      <c r="E121" s="47">
        <v>1.5</v>
      </c>
      <c r="F121" s="47"/>
      <c r="G121" s="47"/>
      <c r="H121" s="47"/>
      <c r="I121" s="47">
        <v>11.2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0.9</v>
      </c>
      <c r="W121" s="47"/>
      <c r="X121" s="47"/>
      <c r="Y121" s="47">
        <v>0.8</v>
      </c>
      <c r="Z121" s="47"/>
      <c r="AA121" s="46"/>
      <c r="AB121" s="47"/>
      <c r="AC121" s="47"/>
      <c r="AD121" s="47"/>
      <c r="AE121" s="47"/>
      <c r="AF121" s="47"/>
      <c r="AG121" s="8"/>
    </row>
    <row r="122" spans="1:33" ht="195.75" customHeight="1">
      <c r="A122" s="47">
        <v>52</v>
      </c>
      <c r="B122" s="7" t="s">
        <v>148</v>
      </c>
      <c r="C122" s="47"/>
      <c r="D122" s="47"/>
      <c r="E122" s="47">
        <v>2</v>
      </c>
      <c r="F122" s="47"/>
      <c r="G122" s="47"/>
      <c r="H122" s="47">
        <v>58</v>
      </c>
      <c r="I122" s="47">
        <v>132</v>
      </c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>
        <v>7</v>
      </c>
      <c r="W122" s="47"/>
      <c r="X122" s="47"/>
      <c r="Y122" s="47">
        <v>4</v>
      </c>
      <c r="Z122" s="47"/>
      <c r="AA122" s="46"/>
      <c r="AB122" s="47"/>
      <c r="AC122" s="47"/>
      <c r="AD122" s="47"/>
      <c r="AE122" s="47"/>
      <c r="AF122" s="47"/>
      <c r="AG122" s="8"/>
    </row>
    <row r="123" spans="1:33" ht="158.25" customHeight="1">
      <c r="A123" s="47" t="s">
        <v>27</v>
      </c>
      <c r="B123" s="7" t="s">
        <v>7</v>
      </c>
      <c r="C123" s="47"/>
      <c r="D123" s="47">
        <v>20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6"/>
      <c r="AB123" s="47"/>
      <c r="AC123" s="47"/>
      <c r="AD123" s="47"/>
      <c r="AE123" s="47"/>
      <c r="AF123" s="47"/>
      <c r="AG123" s="8"/>
    </row>
    <row r="124" spans="1:33" ht="158.25" customHeight="1">
      <c r="A124" s="47" t="s">
        <v>27</v>
      </c>
      <c r="B124" s="7" t="s">
        <v>43</v>
      </c>
      <c r="C124" s="47">
        <v>20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6"/>
      <c r="AB124" s="47"/>
      <c r="AC124" s="47"/>
      <c r="AD124" s="47"/>
      <c r="AE124" s="47"/>
      <c r="AF124" s="47"/>
      <c r="AG124" s="8"/>
    </row>
    <row r="125" spans="1:33" ht="213" customHeight="1">
      <c r="A125" s="47">
        <v>17</v>
      </c>
      <c r="B125" s="7" t="s">
        <v>71</v>
      </c>
      <c r="C125" s="47"/>
      <c r="D125" s="47"/>
      <c r="E125" s="47"/>
      <c r="F125" s="47"/>
      <c r="G125" s="47"/>
      <c r="H125" s="47"/>
      <c r="I125" s="47"/>
      <c r="J125" s="47"/>
      <c r="K125" s="47">
        <v>20</v>
      </c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>
        <v>15</v>
      </c>
      <c r="Z125" s="47"/>
      <c r="AA125" s="46"/>
      <c r="AB125" s="47"/>
      <c r="AC125" s="47"/>
      <c r="AD125" s="47"/>
      <c r="AE125" s="47"/>
      <c r="AF125" s="47"/>
      <c r="AG125" s="8"/>
    </row>
    <row r="126" spans="1:33" ht="83.25">
      <c r="A126" s="47"/>
      <c r="B126" s="7" t="s">
        <v>26</v>
      </c>
      <c r="C126" s="47">
        <f>C120+C121+C122+C123+C124+C125</f>
        <v>20</v>
      </c>
      <c r="D126" s="47">
        <f aca="true" t="shared" si="16" ref="D126:AG126">D120+D121+D122+D123+D124+D125</f>
        <v>20</v>
      </c>
      <c r="E126" s="47">
        <f t="shared" si="16"/>
        <v>8.5</v>
      </c>
      <c r="F126" s="47">
        <f t="shared" si="16"/>
        <v>6</v>
      </c>
      <c r="G126" s="47">
        <f t="shared" si="16"/>
        <v>0</v>
      </c>
      <c r="H126" s="47">
        <f t="shared" si="16"/>
        <v>58</v>
      </c>
      <c r="I126" s="47">
        <f t="shared" si="16"/>
        <v>167.2</v>
      </c>
      <c r="J126" s="47">
        <f t="shared" si="16"/>
        <v>0</v>
      </c>
      <c r="K126" s="47">
        <f t="shared" si="16"/>
        <v>20</v>
      </c>
      <c r="L126" s="47">
        <f t="shared" si="16"/>
        <v>0</v>
      </c>
      <c r="M126" s="47">
        <f t="shared" si="16"/>
        <v>51</v>
      </c>
      <c r="N126" s="47">
        <f t="shared" si="16"/>
        <v>0</v>
      </c>
      <c r="O126" s="47">
        <f t="shared" si="16"/>
        <v>0</v>
      </c>
      <c r="P126" s="47">
        <f t="shared" si="16"/>
        <v>0</v>
      </c>
      <c r="Q126" s="47">
        <f t="shared" si="16"/>
        <v>0</v>
      </c>
      <c r="R126" s="47">
        <f t="shared" si="16"/>
        <v>0</v>
      </c>
      <c r="S126" s="47">
        <f t="shared" si="16"/>
        <v>0</v>
      </c>
      <c r="T126" s="47">
        <f t="shared" si="16"/>
        <v>0</v>
      </c>
      <c r="U126" s="47">
        <f t="shared" si="16"/>
        <v>0</v>
      </c>
      <c r="V126" s="47">
        <f t="shared" si="16"/>
        <v>7.9</v>
      </c>
      <c r="W126" s="47">
        <f t="shared" si="16"/>
        <v>8</v>
      </c>
      <c r="X126" s="47">
        <f t="shared" si="16"/>
        <v>0</v>
      </c>
      <c r="Y126" s="47">
        <f t="shared" si="16"/>
        <v>19.8</v>
      </c>
      <c r="Z126" s="47">
        <f t="shared" si="16"/>
        <v>0</v>
      </c>
      <c r="AA126" s="47">
        <f t="shared" si="16"/>
        <v>0</v>
      </c>
      <c r="AB126" s="47">
        <f t="shared" si="16"/>
        <v>0</v>
      </c>
      <c r="AC126" s="47">
        <f t="shared" si="16"/>
        <v>0</v>
      </c>
      <c r="AD126" s="47">
        <f t="shared" si="16"/>
        <v>0</v>
      </c>
      <c r="AE126" s="47">
        <f t="shared" si="16"/>
        <v>0</v>
      </c>
      <c r="AF126" s="47">
        <f t="shared" si="16"/>
        <v>0</v>
      </c>
      <c r="AG126" s="47">
        <f t="shared" si="16"/>
        <v>0</v>
      </c>
    </row>
    <row r="127" spans="1:33" ht="84" thickBot="1">
      <c r="A127" s="87" t="s">
        <v>41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</row>
    <row r="128" spans="1:103" s="3" customFormat="1" ht="167.25" thickBot="1">
      <c r="A128" s="47">
        <v>16</v>
      </c>
      <c r="B128" s="7" t="s">
        <v>135</v>
      </c>
      <c r="C128" s="47"/>
      <c r="D128" s="47"/>
      <c r="E128" s="47"/>
      <c r="F128" s="47"/>
      <c r="G128" s="47"/>
      <c r="H128" s="47"/>
      <c r="I128" s="47">
        <v>58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>
        <v>3</v>
      </c>
      <c r="X128" s="47"/>
      <c r="Y128" s="47"/>
      <c r="Z128" s="47"/>
      <c r="AA128" s="46"/>
      <c r="AB128" s="47"/>
      <c r="AC128" s="47"/>
      <c r="AD128" s="47"/>
      <c r="AE128" s="47"/>
      <c r="AF128" s="47"/>
      <c r="AG128" s="8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</row>
    <row r="129" spans="1:33" ht="83.25">
      <c r="A129" s="47">
        <v>69</v>
      </c>
      <c r="B129" s="7" t="s">
        <v>142</v>
      </c>
      <c r="C129" s="47"/>
      <c r="D129" s="47"/>
      <c r="E129" s="47">
        <v>19.2</v>
      </c>
      <c r="F129" s="47"/>
      <c r="G129" s="47"/>
      <c r="H129" s="47"/>
      <c r="I129" s="47">
        <v>17</v>
      </c>
      <c r="J129" s="47"/>
      <c r="K129" s="47"/>
      <c r="L129" s="47"/>
      <c r="M129" s="47"/>
      <c r="N129" s="47">
        <v>23</v>
      </c>
      <c r="O129" s="47"/>
      <c r="P129" s="47"/>
      <c r="Q129" s="47"/>
      <c r="R129" s="47"/>
      <c r="S129" s="47"/>
      <c r="T129" s="47"/>
      <c r="U129" s="47"/>
      <c r="V129" s="47"/>
      <c r="W129" s="47">
        <v>5</v>
      </c>
      <c r="X129" s="47">
        <v>5</v>
      </c>
      <c r="Y129" s="47"/>
      <c r="Z129" s="47"/>
      <c r="AA129" s="46"/>
      <c r="AB129" s="47"/>
      <c r="AC129" s="47"/>
      <c r="AD129" s="47"/>
      <c r="AE129" s="47"/>
      <c r="AF129" s="47"/>
      <c r="AG129" s="8"/>
    </row>
    <row r="130" spans="1:33" ht="83.25">
      <c r="A130" s="47">
        <v>66</v>
      </c>
      <c r="B130" s="7" t="s">
        <v>145</v>
      </c>
      <c r="C130" s="47"/>
      <c r="D130" s="47"/>
      <c r="E130" s="47"/>
      <c r="F130" s="47"/>
      <c r="G130" s="47"/>
      <c r="H130" s="47">
        <v>104</v>
      </c>
      <c r="I130" s="47">
        <v>20</v>
      </c>
      <c r="J130" s="47"/>
      <c r="K130" s="47"/>
      <c r="L130" s="47"/>
      <c r="M130" s="47">
        <v>101</v>
      </c>
      <c r="N130" s="47"/>
      <c r="O130" s="47"/>
      <c r="P130" s="47"/>
      <c r="Q130" s="47"/>
      <c r="R130" s="47"/>
      <c r="S130" s="47"/>
      <c r="T130" s="47"/>
      <c r="U130" s="47"/>
      <c r="V130" s="47">
        <v>6</v>
      </c>
      <c r="W130" s="47"/>
      <c r="X130" s="47"/>
      <c r="Y130" s="47"/>
      <c r="Z130" s="47"/>
      <c r="AA130" s="46"/>
      <c r="AB130" s="47"/>
      <c r="AC130" s="47"/>
      <c r="AD130" s="47"/>
      <c r="AE130" s="47"/>
      <c r="AF130" s="47"/>
      <c r="AG130" s="8"/>
    </row>
    <row r="131" spans="1:33" ht="286.5" customHeight="1">
      <c r="A131" s="47">
        <v>71</v>
      </c>
      <c r="B131" s="7" t="s">
        <v>115</v>
      </c>
      <c r="C131" s="47"/>
      <c r="D131" s="47"/>
      <c r="E131" s="47"/>
      <c r="F131" s="47"/>
      <c r="G131" s="47"/>
      <c r="H131" s="47"/>
      <c r="I131" s="47"/>
      <c r="J131" s="47"/>
      <c r="K131" s="47">
        <v>20</v>
      </c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>
        <v>20</v>
      </c>
      <c r="Z131" s="47"/>
      <c r="AA131" s="46"/>
      <c r="AB131" s="47"/>
      <c r="AC131" s="47"/>
      <c r="AD131" s="47"/>
      <c r="AE131" s="47"/>
      <c r="AF131" s="47"/>
      <c r="AG131" s="8"/>
    </row>
    <row r="132" spans="1:33" ht="83.25">
      <c r="A132" s="47" t="s">
        <v>27</v>
      </c>
      <c r="B132" s="7" t="s">
        <v>25</v>
      </c>
      <c r="C132" s="47">
        <v>60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6"/>
      <c r="AB132" s="47"/>
      <c r="AC132" s="47"/>
      <c r="AD132" s="47"/>
      <c r="AE132" s="47"/>
      <c r="AF132" s="47"/>
      <c r="AG132" s="8"/>
    </row>
    <row r="133" spans="1:33" ht="83.25">
      <c r="A133" s="47" t="s">
        <v>27</v>
      </c>
      <c r="B133" s="7" t="s">
        <v>7</v>
      </c>
      <c r="C133" s="47"/>
      <c r="D133" s="47">
        <v>30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6"/>
      <c r="AB133" s="47"/>
      <c r="AC133" s="47"/>
      <c r="AD133" s="47"/>
      <c r="AE133" s="47"/>
      <c r="AF133" s="47"/>
      <c r="AG133" s="8"/>
    </row>
    <row r="134" spans="1:33" ht="83.25">
      <c r="A134" s="47"/>
      <c r="B134" s="7" t="s">
        <v>26</v>
      </c>
      <c r="C134" s="47">
        <f aca="true" t="shared" si="17" ref="C134:AG134">SUM(C128:C133)</f>
        <v>60</v>
      </c>
      <c r="D134" s="47">
        <f t="shared" si="17"/>
        <v>30</v>
      </c>
      <c r="E134" s="47">
        <f t="shared" si="17"/>
        <v>19.2</v>
      </c>
      <c r="F134" s="47">
        <f t="shared" si="17"/>
        <v>0</v>
      </c>
      <c r="G134" s="47">
        <f t="shared" si="17"/>
        <v>0</v>
      </c>
      <c r="H134" s="47">
        <f t="shared" si="17"/>
        <v>104</v>
      </c>
      <c r="I134" s="47">
        <f t="shared" si="17"/>
        <v>95</v>
      </c>
      <c r="J134" s="47">
        <f t="shared" si="17"/>
        <v>0</v>
      </c>
      <c r="K134" s="47">
        <f t="shared" si="17"/>
        <v>20</v>
      </c>
      <c r="L134" s="47">
        <f t="shared" si="17"/>
        <v>0</v>
      </c>
      <c r="M134" s="47">
        <f t="shared" si="17"/>
        <v>101</v>
      </c>
      <c r="N134" s="47">
        <f t="shared" si="17"/>
        <v>23</v>
      </c>
      <c r="O134" s="47">
        <f t="shared" si="17"/>
        <v>0</v>
      </c>
      <c r="P134" s="47">
        <f t="shared" si="17"/>
        <v>0</v>
      </c>
      <c r="Q134" s="47">
        <f t="shared" si="17"/>
        <v>0</v>
      </c>
      <c r="R134" s="47">
        <f t="shared" si="17"/>
        <v>0</v>
      </c>
      <c r="S134" s="47">
        <f t="shared" si="17"/>
        <v>0</v>
      </c>
      <c r="T134" s="47">
        <f t="shared" si="17"/>
        <v>0</v>
      </c>
      <c r="U134" s="47">
        <f t="shared" si="17"/>
        <v>0</v>
      </c>
      <c r="V134" s="47">
        <f t="shared" si="17"/>
        <v>6</v>
      </c>
      <c r="W134" s="47">
        <f t="shared" si="17"/>
        <v>8</v>
      </c>
      <c r="X134" s="47">
        <f t="shared" si="17"/>
        <v>5</v>
      </c>
      <c r="Y134" s="47">
        <f t="shared" si="17"/>
        <v>20</v>
      </c>
      <c r="Z134" s="47">
        <f t="shared" si="17"/>
        <v>0</v>
      </c>
      <c r="AA134" s="46">
        <f t="shared" si="17"/>
        <v>0</v>
      </c>
      <c r="AB134" s="47">
        <f t="shared" si="17"/>
        <v>0</v>
      </c>
      <c r="AC134" s="47">
        <f t="shared" si="17"/>
        <v>0</v>
      </c>
      <c r="AD134" s="47">
        <f t="shared" si="17"/>
        <v>0</v>
      </c>
      <c r="AE134" s="47">
        <f t="shared" si="17"/>
        <v>0</v>
      </c>
      <c r="AF134" s="47">
        <f t="shared" si="17"/>
        <v>0</v>
      </c>
      <c r="AG134" s="47">
        <f t="shared" si="17"/>
        <v>0</v>
      </c>
    </row>
    <row r="135" spans="1:33" ht="83.25">
      <c r="A135" s="87" t="s">
        <v>59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</row>
    <row r="136" spans="1:33" ht="166.5">
      <c r="A136" s="47">
        <v>63</v>
      </c>
      <c r="B136" s="7" t="s">
        <v>114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>
        <v>200</v>
      </c>
      <c r="S136" s="47"/>
      <c r="T136" s="47"/>
      <c r="U136" s="47"/>
      <c r="V136" s="47"/>
      <c r="W136" s="47"/>
      <c r="X136" s="47"/>
      <c r="Y136" s="47"/>
      <c r="Z136" s="47"/>
      <c r="AA136" s="46"/>
      <c r="AB136" s="47"/>
      <c r="AC136" s="47"/>
      <c r="AD136" s="47"/>
      <c r="AE136" s="47"/>
      <c r="AF136" s="47"/>
      <c r="AG136" s="8"/>
    </row>
    <row r="137" spans="1:33" ht="83.25">
      <c r="A137" s="47">
        <v>44</v>
      </c>
      <c r="B137" s="7" t="s">
        <v>133</v>
      </c>
      <c r="C137" s="47"/>
      <c r="D137" s="47"/>
      <c r="E137" s="47">
        <v>32.6</v>
      </c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>
        <v>28</v>
      </c>
      <c r="T137" s="47"/>
      <c r="U137" s="47"/>
      <c r="V137" s="47">
        <v>1.2</v>
      </c>
      <c r="W137" s="47">
        <v>0.2</v>
      </c>
      <c r="X137" s="47">
        <v>4</v>
      </c>
      <c r="Y137" s="47">
        <v>3.2</v>
      </c>
      <c r="Z137" s="47"/>
      <c r="AA137" s="46"/>
      <c r="AB137" s="47"/>
      <c r="AC137" s="47"/>
      <c r="AD137" s="47"/>
      <c r="AE137" s="47">
        <v>0.9</v>
      </c>
      <c r="AF137" s="47"/>
      <c r="AG137" s="8"/>
    </row>
    <row r="138" spans="1:33" ht="249.75">
      <c r="A138" s="47" t="s">
        <v>27</v>
      </c>
      <c r="B138" s="7" t="s">
        <v>44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>
        <v>40</v>
      </c>
      <c r="AA138" s="46"/>
      <c r="AB138" s="47"/>
      <c r="AC138" s="47"/>
      <c r="AD138" s="47"/>
      <c r="AE138" s="47"/>
      <c r="AF138" s="47"/>
      <c r="AG138" s="8"/>
    </row>
    <row r="139" spans="1:33" ht="83.25">
      <c r="A139" s="47"/>
      <c r="B139" s="7" t="s">
        <v>26</v>
      </c>
      <c r="C139" s="47">
        <f>C136+C137+C138</f>
        <v>0</v>
      </c>
      <c r="D139" s="47">
        <f aca="true" t="shared" si="18" ref="D139:AG139">D136+D137+D138</f>
        <v>0</v>
      </c>
      <c r="E139" s="47">
        <f t="shared" si="18"/>
        <v>32.6</v>
      </c>
      <c r="F139" s="47">
        <f t="shared" si="18"/>
        <v>0</v>
      </c>
      <c r="G139" s="47">
        <f t="shared" si="18"/>
        <v>0</v>
      </c>
      <c r="H139" s="47">
        <f t="shared" si="18"/>
        <v>0</v>
      </c>
      <c r="I139" s="47">
        <f t="shared" si="18"/>
        <v>0</v>
      </c>
      <c r="J139" s="47">
        <f t="shared" si="18"/>
        <v>0</v>
      </c>
      <c r="K139" s="47">
        <f t="shared" si="18"/>
        <v>0</v>
      </c>
      <c r="L139" s="47">
        <f t="shared" si="18"/>
        <v>0</v>
      </c>
      <c r="M139" s="47">
        <f t="shared" si="18"/>
        <v>0</v>
      </c>
      <c r="N139" s="47">
        <f t="shared" si="18"/>
        <v>0</v>
      </c>
      <c r="O139" s="47">
        <f t="shared" si="18"/>
        <v>0</v>
      </c>
      <c r="P139" s="47">
        <f t="shared" si="18"/>
        <v>0</v>
      </c>
      <c r="Q139" s="47">
        <f t="shared" si="18"/>
        <v>0</v>
      </c>
      <c r="R139" s="47">
        <f t="shared" si="18"/>
        <v>200</v>
      </c>
      <c r="S139" s="47">
        <f t="shared" si="18"/>
        <v>28</v>
      </c>
      <c r="T139" s="47">
        <f t="shared" si="18"/>
        <v>0</v>
      </c>
      <c r="U139" s="47">
        <f t="shared" si="18"/>
        <v>0</v>
      </c>
      <c r="V139" s="47">
        <f t="shared" si="18"/>
        <v>1.2</v>
      </c>
      <c r="W139" s="47">
        <f t="shared" si="18"/>
        <v>0.2</v>
      </c>
      <c r="X139" s="47">
        <f t="shared" si="18"/>
        <v>4</v>
      </c>
      <c r="Y139" s="47">
        <f t="shared" si="18"/>
        <v>3.2</v>
      </c>
      <c r="Z139" s="47">
        <f t="shared" si="18"/>
        <v>40</v>
      </c>
      <c r="AA139" s="47">
        <f t="shared" si="18"/>
        <v>0</v>
      </c>
      <c r="AB139" s="47">
        <f t="shared" si="18"/>
        <v>0</v>
      </c>
      <c r="AC139" s="47">
        <f t="shared" si="18"/>
        <v>0</v>
      </c>
      <c r="AD139" s="47">
        <f t="shared" si="18"/>
        <v>0</v>
      </c>
      <c r="AE139" s="47">
        <f t="shared" si="18"/>
        <v>0.9</v>
      </c>
      <c r="AF139" s="47">
        <f t="shared" si="18"/>
        <v>0</v>
      </c>
      <c r="AG139" s="47">
        <f t="shared" si="18"/>
        <v>0</v>
      </c>
    </row>
    <row r="140" spans="1:33" ht="167.25" thickBot="1">
      <c r="A140" s="47"/>
      <c r="B140" s="7" t="s">
        <v>110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6"/>
      <c r="AB140" s="47"/>
      <c r="AC140" s="47"/>
      <c r="AD140" s="47"/>
      <c r="AE140" s="47"/>
      <c r="AF140" s="47">
        <v>1.2</v>
      </c>
      <c r="AG140" s="5">
        <v>1.8</v>
      </c>
    </row>
    <row r="141" spans="1:103" s="12" customFormat="1" ht="84" thickBot="1">
      <c r="A141" s="47"/>
      <c r="B141" s="10" t="s">
        <v>9</v>
      </c>
      <c r="C141" s="47">
        <f aca="true" t="shared" si="19" ref="C141:AE141">C126+C134+C139</f>
        <v>80</v>
      </c>
      <c r="D141" s="47">
        <f t="shared" si="19"/>
        <v>50</v>
      </c>
      <c r="E141" s="47">
        <f t="shared" si="19"/>
        <v>60.3</v>
      </c>
      <c r="F141" s="47">
        <f t="shared" si="19"/>
        <v>6</v>
      </c>
      <c r="G141" s="47">
        <f t="shared" si="19"/>
        <v>0</v>
      </c>
      <c r="H141" s="47">
        <f t="shared" si="19"/>
        <v>162</v>
      </c>
      <c r="I141" s="47">
        <f t="shared" si="19"/>
        <v>262.2</v>
      </c>
      <c r="J141" s="47">
        <f t="shared" si="19"/>
        <v>0</v>
      </c>
      <c r="K141" s="47">
        <f t="shared" si="19"/>
        <v>40</v>
      </c>
      <c r="L141" s="47">
        <f t="shared" si="19"/>
        <v>0</v>
      </c>
      <c r="M141" s="47">
        <f t="shared" si="19"/>
        <v>152</v>
      </c>
      <c r="N141" s="47">
        <f t="shared" si="19"/>
        <v>23</v>
      </c>
      <c r="O141" s="47">
        <f t="shared" si="19"/>
        <v>0</v>
      </c>
      <c r="P141" s="47">
        <f t="shared" si="19"/>
        <v>0</v>
      </c>
      <c r="Q141" s="47">
        <f t="shared" si="19"/>
        <v>0</v>
      </c>
      <c r="R141" s="47">
        <f t="shared" si="19"/>
        <v>200</v>
      </c>
      <c r="S141" s="47">
        <f t="shared" si="19"/>
        <v>28</v>
      </c>
      <c r="T141" s="47">
        <f t="shared" si="19"/>
        <v>0</v>
      </c>
      <c r="U141" s="47">
        <f t="shared" si="19"/>
        <v>0</v>
      </c>
      <c r="V141" s="47">
        <f t="shared" si="19"/>
        <v>15.1</v>
      </c>
      <c r="W141" s="47">
        <f t="shared" si="19"/>
        <v>16.2</v>
      </c>
      <c r="X141" s="47">
        <f t="shared" si="19"/>
        <v>9</v>
      </c>
      <c r="Y141" s="47">
        <f t="shared" si="19"/>
        <v>43</v>
      </c>
      <c r="Z141" s="47">
        <f t="shared" si="19"/>
        <v>40</v>
      </c>
      <c r="AA141" s="47">
        <f t="shared" si="19"/>
        <v>0</v>
      </c>
      <c r="AB141" s="47">
        <f t="shared" si="19"/>
        <v>0</v>
      </c>
      <c r="AC141" s="47">
        <f t="shared" si="19"/>
        <v>0</v>
      </c>
      <c r="AD141" s="47">
        <f t="shared" si="19"/>
        <v>0</v>
      </c>
      <c r="AE141" s="47">
        <f t="shared" si="19"/>
        <v>0.9</v>
      </c>
      <c r="AF141" s="47">
        <v>1.2</v>
      </c>
      <c r="AG141" s="47">
        <v>1.8</v>
      </c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</row>
    <row r="142" spans="1:103" s="16" customFormat="1" ht="84" thickBot="1">
      <c r="A142" s="87" t="s">
        <v>60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</row>
    <row r="143" spans="1:103" s="16" customFormat="1" ht="84" thickBot="1">
      <c r="A143" s="87" t="s">
        <v>15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</row>
    <row r="144" spans="1:103" s="16" customFormat="1" ht="84" customHeight="1" thickBot="1">
      <c r="A144" s="89" t="s">
        <v>69</v>
      </c>
      <c r="B144" s="87" t="s">
        <v>20</v>
      </c>
      <c r="C144" s="86" t="s">
        <v>25</v>
      </c>
      <c r="D144" s="86" t="s">
        <v>7</v>
      </c>
      <c r="E144" s="86" t="s">
        <v>76</v>
      </c>
      <c r="F144" s="86" t="s">
        <v>77</v>
      </c>
      <c r="G144" s="86" t="s">
        <v>78</v>
      </c>
      <c r="H144" s="86" t="s">
        <v>79</v>
      </c>
      <c r="I144" s="86" t="s">
        <v>80</v>
      </c>
      <c r="J144" s="86" t="s">
        <v>81</v>
      </c>
      <c r="K144" s="86" t="s">
        <v>82</v>
      </c>
      <c r="L144" s="86" t="s">
        <v>68</v>
      </c>
      <c r="M144" s="86" t="s">
        <v>83</v>
      </c>
      <c r="N144" s="86" t="s">
        <v>84</v>
      </c>
      <c r="O144" s="86" t="s">
        <v>99</v>
      </c>
      <c r="P144" s="86" t="s">
        <v>100</v>
      </c>
      <c r="Q144" s="86" t="s">
        <v>85</v>
      </c>
      <c r="R144" s="86" t="s">
        <v>86</v>
      </c>
      <c r="S144" s="86" t="s">
        <v>87</v>
      </c>
      <c r="T144" s="86" t="s">
        <v>88</v>
      </c>
      <c r="U144" s="86" t="s">
        <v>89</v>
      </c>
      <c r="V144" s="86" t="s">
        <v>90</v>
      </c>
      <c r="W144" s="86" t="s">
        <v>91</v>
      </c>
      <c r="X144" s="86" t="s">
        <v>92</v>
      </c>
      <c r="Y144" s="86" t="s">
        <v>93</v>
      </c>
      <c r="Z144" s="86" t="s">
        <v>94</v>
      </c>
      <c r="AA144" s="88" t="s">
        <v>95</v>
      </c>
      <c r="AB144" s="86" t="s">
        <v>73</v>
      </c>
      <c r="AC144" s="88" t="s">
        <v>74</v>
      </c>
      <c r="AD144" s="86" t="s">
        <v>75</v>
      </c>
      <c r="AE144" s="86" t="s">
        <v>96</v>
      </c>
      <c r="AF144" s="86" t="s">
        <v>97</v>
      </c>
      <c r="AG144" s="86" t="s">
        <v>35</v>
      </c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</row>
    <row r="145" spans="1:103" s="16" customFormat="1" ht="366" customHeight="1" thickBot="1">
      <c r="A145" s="89"/>
      <c r="B145" s="87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8"/>
      <c r="AB145" s="86"/>
      <c r="AC145" s="88"/>
      <c r="AD145" s="86"/>
      <c r="AE145" s="86"/>
      <c r="AF145" s="86"/>
      <c r="AG145" s="86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</row>
    <row r="146" spans="1:103" s="16" customFormat="1" ht="84" thickBot="1">
      <c r="A146" s="47">
        <v>1</v>
      </c>
      <c r="B146" s="4">
        <v>2</v>
      </c>
      <c r="C146" s="47">
        <v>3</v>
      </c>
      <c r="D146" s="47">
        <v>4</v>
      </c>
      <c r="E146" s="47">
        <v>5</v>
      </c>
      <c r="F146" s="47">
        <v>6</v>
      </c>
      <c r="G146" s="47">
        <v>7</v>
      </c>
      <c r="H146" s="47" t="s">
        <v>36</v>
      </c>
      <c r="I146" s="47">
        <v>9</v>
      </c>
      <c r="J146" s="47">
        <v>10</v>
      </c>
      <c r="K146" s="47">
        <v>11</v>
      </c>
      <c r="L146" s="47">
        <v>12</v>
      </c>
      <c r="M146" s="47">
        <v>13</v>
      </c>
      <c r="N146" s="47">
        <v>14</v>
      </c>
      <c r="O146" s="47">
        <v>15</v>
      </c>
      <c r="P146" s="47">
        <v>16</v>
      </c>
      <c r="Q146" s="47">
        <v>17</v>
      </c>
      <c r="R146" s="47">
        <v>18</v>
      </c>
      <c r="S146" s="47">
        <v>19</v>
      </c>
      <c r="T146" s="47">
        <v>20</v>
      </c>
      <c r="U146" s="47">
        <v>21</v>
      </c>
      <c r="V146" s="47">
        <v>22</v>
      </c>
      <c r="W146" s="47">
        <v>23</v>
      </c>
      <c r="X146" s="47">
        <v>24</v>
      </c>
      <c r="Y146" s="47">
        <v>25</v>
      </c>
      <c r="Z146" s="47">
        <v>26</v>
      </c>
      <c r="AA146" s="4">
        <v>27</v>
      </c>
      <c r="AB146" s="47">
        <v>28</v>
      </c>
      <c r="AC146" s="47">
        <v>29</v>
      </c>
      <c r="AD146" s="47">
        <v>30</v>
      </c>
      <c r="AE146" s="47">
        <v>31</v>
      </c>
      <c r="AF146" s="47">
        <v>32</v>
      </c>
      <c r="AG146" s="5">
        <v>33</v>
      </c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</row>
    <row r="147" spans="1:103" s="16" customFormat="1" ht="84" thickBot="1">
      <c r="A147" s="87" t="s">
        <v>40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</row>
    <row r="148" spans="1:103" s="16" customFormat="1" ht="167.25" thickBot="1">
      <c r="A148" s="47">
        <v>53</v>
      </c>
      <c r="B148" s="7" t="s">
        <v>122</v>
      </c>
      <c r="C148" s="47"/>
      <c r="D148" s="47"/>
      <c r="E148" s="47">
        <v>46</v>
      </c>
      <c r="F148" s="47"/>
      <c r="G148" s="47"/>
      <c r="H148" s="47">
        <v>72</v>
      </c>
      <c r="I148" s="47">
        <v>21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8</v>
      </c>
      <c r="W148" s="47">
        <v>3</v>
      </c>
      <c r="X148" s="47">
        <v>3.5</v>
      </c>
      <c r="Y148" s="47"/>
      <c r="Z148" s="47"/>
      <c r="AA148" s="46"/>
      <c r="AB148" s="47"/>
      <c r="AC148" s="47"/>
      <c r="AD148" s="47"/>
      <c r="AE148" s="47"/>
      <c r="AF148" s="47"/>
      <c r="AG148" s="47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</row>
    <row r="149" spans="1:103" s="16" customFormat="1" ht="84" thickBot="1">
      <c r="A149" s="47">
        <v>57</v>
      </c>
      <c r="B149" s="7" t="s">
        <v>6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>
        <v>15</v>
      </c>
      <c r="Z149" s="47"/>
      <c r="AA149" s="4">
        <v>1</v>
      </c>
      <c r="AB149" s="47"/>
      <c r="AC149" s="47"/>
      <c r="AD149" s="47"/>
      <c r="AE149" s="47"/>
      <c r="AF149" s="47"/>
      <c r="AG149" s="8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</row>
    <row r="150" spans="1:103" s="16" customFormat="1" ht="227.25" customHeight="1" thickBot="1">
      <c r="A150" s="47" t="s">
        <v>27</v>
      </c>
      <c r="B150" s="7" t="s">
        <v>45</v>
      </c>
      <c r="C150" s="47"/>
      <c r="D150" s="47"/>
      <c r="E150" s="47"/>
      <c r="F150" s="47"/>
      <c r="G150" s="47"/>
      <c r="H150" s="47"/>
      <c r="I150" s="47"/>
      <c r="J150" s="9">
        <v>150</v>
      </c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6"/>
      <c r="AB150" s="47"/>
      <c r="AC150" s="47"/>
      <c r="AD150" s="47"/>
      <c r="AE150" s="47"/>
      <c r="AF150" s="47"/>
      <c r="AG150" s="8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</row>
    <row r="151" spans="1:103" s="16" customFormat="1" ht="84" thickBot="1">
      <c r="A151" s="47" t="s">
        <v>27</v>
      </c>
      <c r="B151" s="7" t="s">
        <v>7</v>
      </c>
      <c r="C151" s="47"/>
      <c r="D151" s="47">
        <v>20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6"/>
      <c r="AB151" s="47"/>
      <c r="AC151" s="47"/>
      <c r="AD151" s="47"/>
      <c r="AE151" s="47"/>
      <c r="AF151" s="47"/>
      <c r="AG151" s="8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</row>
    <row r="152" spans="1:103" s="16" customFormat="1" ht="84" thickBot="1">
      <c r="A152" s="47" t="s">
        <v>27</v>
      </c>
      <c r="B152" s="7" t="s">
        <v>43</v>
      </c>
      <c r="C152" s="47">
        <v>20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6"/>
      <c r="AB152" s="47"/>
      <c r="AC152" s="47"/>
      <c r="AD152" s="47"/>
      <c r="AE152" s="47"/>
      <c r="AF152" s="47"/>
      <c r="AG152" s="8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</row>
    <row r="153" spans="1:103" s="16" customFormat="1" ht="84" thickBot="1">
      <c r="A153" s="47"/>
      <c r="B153" s="7" t="s">
        <v>26</v>
      </c>
      <c r="C153" s="47">
        <f>C148+C149+C150+C151+C152</f>
        <v>20</v>
      </c>
      <c r="D153" s="47">
        <f aca="true" t="shared" si="20" ref="D153:AG153">D148+D149+D150+D151+D152</f>
        <v>20</v>
      </c>
      <c r="E153" s="47">
        <f t="shared" si="20"/>
        <v>46</v>
      </c>
      <c r="F153" s="47">
        <f t="shared" si="20"/>
        <v>0</v>
      </c>
      <c r="G153" s="47">
        <f t="shared" si="20"/>
        <v>0</v>
      </c>
      <c r="H153" s="47">
        <f t="shared" si="20"/>
        <v>72</v>
      </c>
      <c r="I153" s="47">
        <f t="shared" si="20"/>
        <v>21</v>
      </c>
      <c r="J153" s="47">
        <f t="shared" si="20"/>
        <v>150</v>
      </c>
      <c r="K153" s="47">
        <f t="shared" si="20"/>
        <v>0</v>
      </c>
      <c r="L153" s="47">
        <f t="shared" si="20"/>
        <v>0</v>
      </c>
      <c r="M153" s="47">
        <f t="shared" si="20"/>
        <v>0</v>
      </c>
      <c r="N153" s="47">
        <f t="shared" si="20"/>
        <v>0</v>
      </c>
      <c r="O153" s="47">
        <f t="shared" si="20"/>
        <v>0</v>
      </c>
      <c r="P153" s="47">
        <f t="shared" si="20"/>
        <v>0</v>
      </c>
      <c r="Q153" s="47">
        <f t="shared" si="20"/>
        <v>0</v>
      </c>
      <c r="R153" s="47">
        <f t="shared" si="20"/>
        <v>0</v>
      </c>
      <c r="S153" s="47">
        <f t="shared" si="20"/>
        <v>0</v>
      </c>
      <c r="T153" s="47">
        <f t="shared" si="20"/>
        <v>0</v>
      </c>
      <c r="U153" s="47">
        <f t="shared" si="20"/>
        <v>0</v>
      </c>
      <c r="V153" s="47">
        <f t="shared" si="20"/>
        <v>8</v>
      </c>
      <c r="W153" s="47">
        <f t="shared" si="20"/>
        <v>3</v>
      </c>
      <c r="X153" s="47">
        <f t="shared" si="20"/>
        <v>3.5</v>
      </c>
      <c r="Y153" s="47">
        <f t="shared" si="20"/>
        <v>15</v>
      </c>
      <c r="Z153" s="47">
        <f t="shared" si="20"/>
        <v>0</v>
      </c>
      <c r="AA153" s="47">
        <f t="shared" si="20"/>
        <v>1</v>
      </c>
      <c r="AB153" s="47">
        <f t="shared" si="20"/>
        <v>0</v>
      </c>
      <c r="AC153" s="47">
        <f t="shared" si="20"/>
        <v>0</v>
      </c>
      <c r="AD153" s="47">
        <f t="shared" si="20"/>
        <v>0</v>
      </c>
      <c r="AE153" s="47">
        <f t="shared" si="20"/>
        <v>0</v>
      </c>
      <c r="AF153" s="47">
        <f t="shared" si="20"/>
        <v>0</v>
      </c>
      <c r="AG153" s="47">
        <f t="shared" si="20"/>
        <v>0</v>
      </c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</row>
    <row r="154" spans="1:103" s="16" customFormat="1" ht="84" thickBot="1">
      <c r="A154" s="87" t="s">
        <v>41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</row>
    <row r="155" spans="1:103" s="16" customFormat="1" ht="250.5" thickBot="1">
      <c r="A155" s="47">
        <v>27</v>
      </c>
      <c r="B155" s="7" t="s">
        <v>38</v>
      </c>
      <c r="C155" s="47"/>
      <c r="D155" s="47"/>
      <c r="E155" s="47"/>
      <c r="F155" s="47"/>
      <c r="G155" s="47"/>
      <c r="H155" s="47"/>
      <c r="I155" s="47">
        <v>60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6"/>
      <c r="AB155" s="47"/>
      <c r="AC155" s="47"/>
      <c r="AD155" s="47"/>
      <c r="AE155" s="47"/>
      <c r="AF155" s="47"/>
      <c r="AG155" s="8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</row>
    <row r="156" spans="1:103" s="16" customFormat="1" ht="250.5" thickBot="1">
      <c r="A156" s="47">
        <v>55</v>
      </c>
      <c r="B156" s="7" t="s">
        <v>144</v>
      </c>
      <c r="C156" s="47"/>
      <c r="D156" s="47"/>
      <c r="E156" s="47"/>
      <c r="F156" s="47"/>
      <c r="G156" s="47">
        <v>10</v>
      </c>
      <c r="H156" s="47">
        <v>75</v>
      </c>
      <c r="I156" s="47">
        <v>27</v>
      </c>
      <c r="J156" s="47"/>
      <c r="K156" s="47"/>
      <c r="L156" s="47"/>
      <c r="M156" s="47">
        <v>16</v>
      </c>
      <c r="N156" s="47"/>
      <c r="O156" s="47"/>
      <c r="P156" s="47"/>
      <c r="Q156" s="47"/>
      <c r="R156" s="47"/>
      <c r="S156" s="47"/>
      <c r="T156" s="47"/>
      <c r="U156" s="47"/>
      <c r="V156" s="47"/>
      <c r="W156" s="47">
        <v>2.5</v>
      </c>
      <c r="X156" s="47"/>
      <c r="Y156" s="47"/>
      <c r="Z156" s="47"/>
      <c r="AA156" s="46"/>
      <c r="AB156" s="47"/>
      <c r="AC156" s="47"/>
      <c r="AD156" s="47"/>
      <c r="AE156" s="47"/>
      <c r="AF156" s="47"/>
      <c r="AG156" s="8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</row>
    <row r="157" spans="1:103" s="16" customFormat="1" ht="84" thickBot="1">
      <c r="A157" s="47">
        <v>46</v>
      </c>
      <c r="B157" s="7" t="s">
        <v>158</v>
      </c>
      <c r="C157" s="47"/>
      <c r="D157" s="47"/>
      <c r="E157" s="47">
        <v>7.6</v>
      </c>
      <c r="F157" s="47"/>
      <c r="G157" s="47"/>
      <c r="H157" s="47"/>
      <c r="I157" s="47"/>
      <c r="J157" s="47"/>
      <c r="K157" s="47"/>
      <c r="L157" s="47"/>
      <c r="M157" s="47"/>
      <c r="N157" s="47"/>
      <c r="O157" s="47">
        <v>88</v>
      </c>
      <c r="P157" s="47"/>
      <c r="Q157" s="47">
        <v>10</v>
      </c>
      <c r="R157" s="47"/>
      <c r="S157" s="47"/>
      <c r="T157" s="47"/>
      <c r="U157" s="47"/>
      <c r="V157" s="47"/>
      <c r="W157" s="47">
        <v>7</v>
      </c>
      <c r="X157" s="47">
        <v>26</v>
      </c>
      <c r="Y157" s="47"/>
      <c r="Z157" s="47"/>
      <c r="AA157" s="46"/>
      <c r="AB157" s="47"/>
      <c r="AC157" s="47"/>
      <c r="AD157" s="47"/>
      <c r="AE157" s="47"/>
      <c r="AF157" s="47"/>
      <c r="AG157" s="47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</row>
    <row r="158" spans="1:103" s="16" customFormat="1" ht="84" thickBot="1">
      <c r="A158" s="47">
        <v>7</v>
      </c>
      <c r="B158" s="7" t="s">
        <v>32</v>
      </c>
      <c r="C158" s="47"/>
      <c r="D158" s="47"/>
      <c r="E158" s="47"/>
      <c r="F158" s="47"/>
      <c r="G158" s="47"/>
      <c r="H158" s="47">
        <v>128</v>
      </c>
      <c r="I158" s="47"/>
      <c r="J158" s="47"/>
      <c r="K158" s="47"/>
      <c r="L158" s="47"/>
      <c r="M158" s="47"/>
      <c r="N158" s="47"/>
      <c r="O158" s="47"/>
      <c r="P158" s="47"/>
      <c r="Q158" s="47">
        <v>22</v>
      </c>
      <c r="R158" s="47"/>
      <c r="S158" s="47"/>
      <c r="T158" s="47"/>
      <c r="U158" s="47"/>
      <c r="V158" s="47">
        <v>5</v>
      </c>
      <c r="W158" s="47"/>
      <c r="X158" s="47"/>
      <c r="Y158" s="47"/>
      <c r="Z158" s="47"/>
      <c r="AA158" s="46"/>
      <c r="AB158" s="47"/>
      <c r="AC158" s="47"/>
      <c r="AD158" s="47"/>
      <c r="AE158" s="47"/>
      <c r="AF158" s="47"/>
      <c r="AG158" s="8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</row>
    <row r="159" spans="1:103" s="16" customFormat="1" ht="167.25" thickBot="1">
      <c r="A159" s="47">
        <v>10</v>
      </c>
      <c r="B159" s="7" t="s">
        <v>131</v>
      </c>
      <c r="C159" s="47"/>
      <c r="D159" s="47"/>
      <c r="E159" s="47"/>
      <c r="F159" s="47"/>
      <c r="G159" s="47"/>
      <c r="H159" s="47"/>
      <c r="I159" s="47"/>
      <c r="J159" s="47">
        <v>20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>
        <v>20</v>
      </c>
      <c r="Z159" s="47"/>
      <c r="AA159" s="46"/>
      <c r="AB159" s="47"/>
      <c r="AC159" s="47"/>
      <c r="AD159" s="47">
        <v>9</v>
      </c>
      <c r="AE159" s="47"/>
      <c r="AF159" s="47"/>
      <c r="AG159" s="8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</row>
    <row r="160" spans="1:103" s="16" customFormat="1" ht="84" thickBot="1">
      <c r="A160" s="47" t="s">
        <v>27</v>
      </c>
      <c r="B160" s="7" t="s">
        <v>25</v>
      </c>
      <c r="C160" s="47">
        <v>60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6"/>
      <c r="AB160" s="47"/>
      <c r="AC160" s="47"/>
      <c r="AD160" s="47"/>
      <c r="AE160" s="47"/>
      <c r="AF160" s="47"/>
      <c r="AG160" s="8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</row>
    <row r="161" spans="1:103" s="16" customFormat="1" ht="84" thickBot="1">
      <c r="A161" s="47" t="s">
        <v>27</v>
      </c>
      <c r="B161" s="7" t="s">
        <v>7</v>
      </c>
      <c r="C161" s="47"/>
      <c r="D161" s="47">
        <v>30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6"/>
      <c r="AB161" s="47"/>
      <c r="AC161" s="47"/>
      <c r="AD161" s="47"/>
      <c r="AE161" s="47"/>
      <c r="AF161" s="47"/>
      <c r="AG161" s="8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</row>
    <row r="162" spans="1:103" s="16" customFormat="1" ht="84" thickBot="1">
      <c r="A162" s="47"/>
      <c r="B162" s="7" t="s">
        <v>26</v>
      </c>
      <c r="C162" s="47">
        <f aca="true" t="shared" si="21" ref="C162:AG162">SUM(C155:C161)</f>
        <v>60</v>
      </c>
      <c r="D162" s="47">
        <f t="shared" si="21"/>
        <v>30</v>
      </c>
      <c r="E162" s="47">
        <f t="shared" si="21"/>
        <v>7.6</v>
      </c>
      <c r="F162" s="47">
        <f t="shared" si="21"/>
        <v>0</v>
      </c>
      <c r="G162" s="47">
        <f t="shared" si="21"/>
        <v>10</v>
      </c>
      <c r="H162" s="47">
        <f t="shared" si="21"/>
        <v>203</v>
      </c>
      <c r="I162" s="47">
        <f t="shared" si="21"/>
        <v>87</v>
      </c>
      <c r="J162" s="47">
        <f t="shared" si="21"/>
        <v>20</v>
      </c>
      <c r="K162" s="47">
        <f t="shared" si="21"/>
        <v>0</v>
      </c>
      <c r="L162" s="47">
        <f t="shared" si="21"/>
        <v>0</v>
      </c>
      <c r="M162" s="47">
        <f t="shared" si="21"/>
        <v>16</v>
      </c>
      <c r="N162" s="47">
        <f t="shared" si="21"/>
        <v>0</v>
      </c>
      <c r="O162" s="47">
        <f t="shared" si="21"/>
        <v>88</v>
      </c>
      <c r="P162" s="47">
        <f t="shared" si="21"/>
        <v>0</v>
      </c>
      <c r="Q162" s="47">
        <f t="shared" si="21"/>
        <v>32</v>
      </c>
      <c r="R162" s="47">
        <f t="shared" si="21"/>
        <v>0</v>
      </c>
      <c r="S162" s="47">
        <f t="shared" si="21"/>
        <v>0</v>
      </c>
      <c r="T162" s="47">
        <f t="shared" si="21"/>
        <v>0</v>
      </c>
      <c r="U162" s="47">
        <f t="shared" si="21"/>
        <v>0</v>
      </c>
      <c r="V162" s="47">
        <f t="shared" si="21"/>
        <v>5</v>
      </c>
      <c r="W162" s="47">
        <f t="shared" si="21"/>
        <v>9.5</v>
      </c>
      <c r="X162" s="47">
        <f t="shared" si="21"/>
        <v>26</v>
      </c>
      <c r="Y162" s="47">
        <f t="shared" si="21"/>
        <v>20</v>
      </c>
      <c r="Z162" s="47">
        <f t="shared" si="21"/>
        <v>0</v>
      </c>
      <c r="AA162" s="46">
        <f t="shared" si="21"/>
        <v>0</v>
      </c>
      <c r="AB162" s="47">
        <f t="shared" si="21"/>
        <v>0</v>
      </c>
      <c r="AC162" s="47">
        <f t="shared" si="21"/>
        <v>0</v>
      </c>
      <c r="AD162" s="47">
        <f t="shared" si="21"/>
        <v>9</v>
      </c>
      <c r="AE162" s="47">
        <f t="shared" si="21"/>
        <v>0</v>
      </c>
      <c r="AF162" s="47">
        <f t="shared" si="21"/>
        <v>0</v>
      </c>
      <c r="AG162" s="47">
        <f t="shared" si="21"/>
        <v>0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</row>
    <row r="163" spans="1:103" s="16" customFormat="1" ht="84" thickBot="1">
      <c r="A163" s="87" t="s">
        <v>59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</row>
    <row r="164" spans="1:103" s="16" customFormat="1" ht="167.25" thickBot="1">
      <c r="A164" s="47">
        <v>63</v>
      </c>
      <c r="B164" s="7" t="s">
        <v>114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>
        <v>200</v>
      </c>
      <c r="S164" s="47"/>
      <c r="T164" s="47"/>
      <c r="U164" s="47"/>
      <c r="V164" s="47"/>
      <c r="W164" s="47"/>
      <c r="X164" s="47"/>
      <c r="Y164" s="47"/>
      <c r="Z164" s="47"/>
      <c r="AA164" s="46"/>
      <c r="AB164" s="47"/>
      <c r="AC164" s="47"/>
      <c r="AD164" s="47"/>
      <c r="AE164" s="47"/>
      <c r="AF164" s="47"/>
      <c r="AG164" s="8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</row>
    <row r="165" spans="1:103" s="16" customFormat="1" ht="250.5" thickBot="1">
      <c r="A165" s="47" t="s">
        <v>27</v>
      </c>
      <c r="B165" s="7" t="s">
        <v>44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>
        <v>100</v>
      </c>
      <c r="AA165" s="46"/>
      <c r="AB165" s="47"/>
      <c r="AC165" s="47"/>
      <c r="AD165" s="47"/>
      <c r="AE165" s="47"/>
      <c r="AF165" s="47"/>
      <c r="AG165" s="8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</row>
    <row r="166" spans="1:103" s="16" customFormat="1" ht="84" thickBot="1">
      <c r="A166" s="47"/>
      <c r="B166" s="7" t="s">
        <v>26</v>
      </c>
      <c r="C166" s="47">
        <f>C164+C165</f>
        <v>0</v>
      </c>
      <c r="D166" s="47">
        <f aca="true" t="shared" si="22" ref="D166:AG166">D164+D165</f>
        <v>0</v>
      </c>
      <c r="E166" s="47">
        <f t="shared" si="22"/>
        <v>0</v>
      </c>
      <c r="F166" s="47">
        <f t="shared" si="22"/>
        <v>0</v>
      </c>
      <c r="G166" s="47">
        <f t="shared" si="22"/>
        <v>0</v>
      </c>
      <c r="H166" s="47">
        <f t="shared" si="22"/>
        <v>0</v>
      </c>
      <c r="I166" s="47">
        <f t="shared" si="22"/>
        <v>0</v>
      </c>
      <c r="J166" s="47">
        <f t="shared" si="22"/>
        <v>0</v>
      </c>
      <c r="K166" s="47">
        <f t="shared" si="22"/>
        <v>0</v>
      </c>
      <c r="L166" s="47">
        <f t="shared" si="22"/>
        <v>0</v>
      </c>
      <c r="M166" s="47">
        <f t="shared" si="22"/>
        <v>0</v>
      </c>
      <c r="N166" s="47">
        <f t="shared" si="22"/>
        <v>0</v>
      </c>
      <c r="O166" s="47">
        <f t="shared" si="22"/>
        <v>0</v>
      </c>
      <c r="P166" s="47">
        <f t="shared" si="22"/>
        <v>0</v>
      </c>
      <c r="Q166" s="47">
        <f t="shared" si="22"/>
        <v>0</v>
      </c>
      <c r="R166" s="47">
        <f t="shared" si="22"/>
        <v>200</v>
      </c>
      <c r="S166" s="47">
        <f t="shared" si="22"/>
        <v>0</v>
      </c>
      <c r="T166" s="47">
        <f t="shared" si="22"/>
        <v>0</v>
      </c>
      <c r="U166" s="47">
        <f t="shared" si="22"/>
        <v>0</v>
      </c>
      <c r="V166" s="47">
        <f t="shared" si="22"/>
        <v>0</v>
      </c>
      <c r="W166" s="47">
        <f t="shared" si="22"/>
        <v>0</v>
      </c>
      <c r="X166" s="47">
        <f t="shared" si="22"/>
        <v>0</v>
      </c>
      <c r="Y166" s="47">
        <f t="shared" si="22"/>
        <v>0</v>
      </c>
      <c r="Z166" s="47">
        <f t="shared" si="22"/>
        <v>100</v>
      </c>
      <c r="AA166" s="47">
        <f t="shared" si="22"/>
        <v>0</v>
      </c>
      <c r="AB166" s="47">
        <f t="shared" si="22"/>
        <v>0</v>
      </c>
      <c r="AC166" s="47">
        <f t="shared" si="22"/>
        <v>0</v>
      </c>
      <c r="AD166" s="47">
        <f t="shared" si="22"/>
        <v>0</v>
      </c>
      <c r="AE166" s="47">
        <f t="shared" si="22"/>
        <v>0</v>
      </c>
      <c r="AF166" s="47">
        <f t="shared" si="22"/>
        <v>0</v>
      </c>
      <c r="AG166" s="47">
        <f t="shared" si="22"/>
        <v>0</v>
      </c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</row>
    <row r="167" spans="1:103" s="16" customFormat="1" ht="167.25" thickBot="1">
      <c r="A167" s="47"/>
      <c r="B167" s="7" t="s">
        <v>110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6"/>
      <c r="AB167" s="47"/>
      <c r="AC167" s="47"/>
      <c r="AD167" s="47"/>
      <c r="AE167" s="47"/>
      <c r="AF167" s="47">
        <v>1.2</v>
      </c>
      <c r="AG167" s="5">
        <v>1.8</v>
      </c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</row>
    <row r="168" spans="1:103" s="16" customFormat="1" ht="84" thickBot="1">
      <c r="A168" s="47"/>
      <c r="B168" s="7" t="s">
        <v>9</v>
      </c>
      <c r="C168" s="47">
        <f aca="true" t="shared" si="23" ref="C168:AE168">SUM(C153+C162+C166)</f>
        <v>80</v>
      </c>
      <c r="D168" s="47">
        <f t="shared" si="23"/>
        <v>50</v>
      </c>
      <c r="E168" s="47">
        <f t="shared" si="23"/>
        <v>53.6</v>
      </c>
      <c r="F168" s="47">
        <f t="shared" si="23"/>
        <v>0</v>
      </c>
      <c r="G168" s="47">
        <f t="shared" si="23"/>
        <v>10</v>
      </c>
      <c r="H168" s="47">
        <f t="shared" si="23"/>
        <v>275</v>
      </c>
      <c r="I168" s="47">
        <f t="shared" si="23"/>
        <v>108</v>
      </c>
      <c r="J168" s="47">
        <f t="shared" si="23"/>
        <v>170</v>
      </c>
      <c r="K168" s="47">
        <f t="shared" si="23"/>
        <v>0</v>
      </c>
      <c r="L168" s="47">
        <f t="shared" si="23"/>
        <v>0</v>
      </c>
      <c r="M168" s="47">
        <f t="shared" si="23"/>
        <v>16</v>
      </c>
      <c r="N168" s="47">
        <f t="shared" si="23"/>
        <v>0</v>
      </c>
      <c r="O168" s="47">
        <f t="shared" si="23"/>
        <v>88</v>
      </c>
      <c r="P168" s="47">
        <f t="shared" si="23"/>
        <v>0</v>
      </c>
      <c r="Q168" s="47">
        <f t="shared" si="23"/>
        <v>32</v>
      </c>
      <c r="R168" s="47">
        <f t="shared" si="23"/>
        <v>200</v>
      </c>
      <c r="S168" s="47">
        <f t="shared" si="23"/>
        <v>0</v>
      </c>
      <c r="T168" s="47">
        <f t="shared" si="23"/>
        <v>0</v>
      </c>
      <c r="U168" s="47">
        <f t="shared" si="23"/>
        <v>0</v>
      </c>
      <c r="V168" s="47">
        <f t="shared" si="23"/>
        <v>13</v>
      </c>
      <c r="W168" s="47">
        <f t="shared" si="23"/>
        <v>12.5</v>
      </c>
      <c r="X168" s="47">
        <f t="shared" si="23"/>
        <v>29.5</v>
      </c>
      <c r="Y168" s="47">
        <f t="shared" si="23"/>
        <v>35</v>
      </c>
      <c r="Z168" s="47">
        <f t="shared" si="23"/>
        <v>100</v>
      </c>
      <c r="AA168" s="47">
        <f t="shared" si="23"/>
        <v>1</v>
      </c>
      <c r="AB168" s="47">
        <f t="shared" si="23"/>
        <v>0</v>
      </c>
      <c r="AC168" s="47">
        <f t="shared" si="23"/>
        <v>0</v>
      </c>
      <c r="AD168" s="47">
        <f t="shared" si="23"/>
        <v>9</v>
      </c>
      <c r="AE168" s="47">
        <f t="shared" si="23"/>
        <v>0</v>
      </c>
      <c r="AF168" s="47">
        <v>1.2</v>
      </c>
      <c r="AG168" s="47">
        <v>1.8</v>
      </c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</row>
    <row r="169" spans="1:103" s="16" customFormat="1" ht="84" thickBot="1">
      <c r="A169" s="87" t="s">
        <v>60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</row>
    <row r="170" spans="1:103" s="16" customFormat="1" ht="84" thickBot="1">
      <c r="A170" s="87" t="s">
        <v>16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</row>
    <row r="171" spans="1:103" s="16" customFormat="1" ht="84" thickBot="1">
      <c r="A171" s="89" t="s">
        <v>69</v>
      </c>
      <c r="B171" s="87" t="s">
        <v>20</v>
      </c>
      <c r="C171" s="86" t="s">
        <v>25</v>
      </c>
      <c r="D171" s="86" t="s">
        <v>7</v>
      </c>
      <c r="E171" s="86" t="s">
        <v>76</v>
      </c>
      <c r="F171" s="86" t="s">
        <v>77</v>
      </c>
      <c r="G171" s="86" t="s">
        <v>78</v>
      </c>
      <c r="H171" s="86" t="s">
        <v>79</v>
      </c>
      <c r="I171" s="86" t="s">
        <v>80</v>
      </c>
      <c r="J171" s="86" t="s">
        <v>81</v>
      </c>
      <c r="K171" s="86" t="s">
        <v>82</v>
      </c>
      <c r="L171" s="86" t="s">
        <v>68</v>
      </c>
      <c r="M171" s="86" t="s">
        <v>83</v>
      </c>
      <c r="N171" s="86" t="s">
        <v>84</v>
      </c>
      <c r="O171" s="86" t="s">
        <v>99</v>
      </c>
      <c r="P171" s="86" t="s">
        <v>100</v>
      </c>
      <c r="Q171" s="86" t="s">
        <v>85</v>
      </c>
      <c r="R171" s="86" t="s">
        <v>86</v>
      </c>
      <c r="S171" s="86" t="s">
        <v>87</v>
      </c>
      <c r="T171" s="86" t="s">
        <v>88</v>
      </c>
      <c r="U171" s="86" t="s">
        <v>89</v>
      </c>
      <c r="V171" s="86" t="s">
        <v>90</v>
      </c>
      <c r="W171" s="86" t="s">
        <v>91</v>
      </c>
      <c r="X171" s="86" t="s">
        <v>92</v>
      </c>
      <c r="Y171" s="86" t="s">
        <v>93</v>
      </c>
      <c r="Z171" s="86" t="s">
        <v>94</v>
      </c>
      <c r="AA171" s="88" t="s">
        <v>95</v>
      </c>
      <c r="AB171" s="86" t="s">
        <v>73</v>
      </c>
      <c r="AC171" s="88" t="s">
        <v>74</v>
      </c>
      <c r="AD171" s="86" t="s">
        <v>75</v>
      </c>
      <c r="AE171" s="86" t="s">
        <v>96</v>
      </c>
      <c r="AF171" s="86" t="s">
        <v>97</v>
      </c>
      <c r="AG171" s="86" t="s">
        <v>35</v>
      </c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</row>
    <row r="172" spans="1:103" s="16" customFormat="1" ht="409.5" customHeight="1" thickBot="1">
      <c r="A172" s="89"/>
      <c r="B172" s="87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8"/>
      <c r="AB172" s="86"/>
      <c r="AC172" s="88"/>
      <c r="AD172" s="86"/>
      <c r="AE172" s="86"/>
      <c r="AF172" s="86"/>
      <c r="AG172" s="86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</row>
    <row r="173" spans="1:103" s="16" customFormat="1" ht="84" thickBot="1">
      <c r="A173" s="47">
        <v>1</v>
      </c>
      <c r="B173" s="4">
        <v>2</v>
      </c>
      <c r="C173" s="47">
        <v>3</v>
      </c>
      <c r="D173" s="47">
        <v>4</v>
      </c>
      <c r="E173" s="47">
        <v>5</v>
      </c>
      <c r="F173" s="47">
        <v>6</v>
      </c>
      <c r="G173" s="47">
        <v>7</v>
      </c>
      <c r="H173" s="47" t="s">
        <v>36</v>
      </c>
      <c r="I173" s="47">
        <v>9</v>
      </c>
      <c r="J173" s="47">
        <v>10</v>
      </c>
      <c r="K173" s="47">
        <v>11</v>
      </c>
      <c r="L173" s="47">
        <v>12</v>
      </c>
      <c r="M173" s="47">
        <v>13</v>
      </c>
      <c r="N173" s="47">
        <v>14</v>
      </c>
      <c r="O173" s="47">
        <v>15</v>
      </c>
      <c r="P173" s="47">
        <v>16</v>
      </c>
      <c r="Q173" s="47">
        <v>17</v>
      </c>
      <c r="R173" s="47">
        <v>18</v>
      </c>
      <c r="S173" s="47">
        <v>19</v>
      </c>
      <c r="T173" s="47">
        <v>20</v>
      </c>
      <c r="U173" s="47">
        <v>21</v>
      </c>
      <c r="V173" s="47">
        <v>22</v>
      </c>
      <c r="W173" s="47">
        <v>23</v>
      </c>
      <c r="X173" s="47">
        <v>24</v>
      </c>
      <c r="Y173" s="47">
        <v>25</v>
      </c>
      <c r="Z173" s="47">
        <v>26</v>
      </c>
      <c r="AA173" s="4">
        <v>27</v>
      </c>
      <c r="AB173" s="47">
        <v>28</v>
      </c>
      <c r="AC173" s="47">
        <v>29</v>
      </c>
      <c r="AD173" s="47">
        <v>30</v>
      </c>
      <c r="AE173" s="47">
        <v>31</v>
      </c>
      <c r="AF173" s="47">
        <v>32</v>
      </c>
      <c r="AG173" s="5">
        <v>33</v>
      </c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</row>
    <row r="174" spans="1:103" s="16" customFormat="1" ht="84" thickBot="1">
      <c r="A174" s="87" t="s">
        <v>40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</row>
    <row r="175" spans="1:103" s="16" customFormat="1" ht="84" thickBot="1">
      <c r="A175" s="47">
        <v>29</v>
      </c>
      <c r="B175" s="7" t="s">
        <v>46</v>
      </c>
      <c r="C175" s="47"/>
      <c r="D175" s="47"/>
      <c r="E175" s="47">
        <v>2</v>
      </c>
      <c r="F175" s="47"/>
      <c r="G175" s="47"/>
      <c r="H175" s="47"/>
      <c r="I175" s="47">
        <v>18</v>
      </c>
      <c r="J175" s="47"/>
      <c r="K175" s="47"/>
      <c r="L175" s="47"/>
      <c r="M175" s="47">
        <v>79</v>
      </c>
      <c r="N175" s="47"/>
      <c r="O175" s="47"/>
      <c r="P175" s="47"/>
      <c r="Q175" s="47"/>
      <c r="R175" s="47"/>
      <c r="S175" s="47"/>
      <c r="T175" s="47"/>
      <c r="U175" s="47"/>
      <c r="V175" s="47"/>
      <c r="W175" s="47">
        <v>5</v>
      </c>
      <c r="X175" s="47"/>
      <c r="Y175" s="47"/>
      <c r="Z175" s="47"/>
      <c r="AA175" s="46"/>
      <c r="AB175" s="47"/>
      <c r="AC175" s="47"/>
      <c r="AD175" s="47"/>
      <c r="AE175" s="47"/>
      <c r="AF175" s="47"/>
      <c r="AG175" s="47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</row>
    <row r="176" spans="1:103" s="16" customFormat="1" ht="84" thickBot="1">
      <c r="A176" s="47">
        <v>24</v>
      </c>
      <c r="B176" s="7" t="s">
        <v>140</v>
      </c>
      <c r="C176" s="47"/>
      <c r="D176" s="47"/>
      <c r="E176" s="47"/>
      <c r="F176" s="47">
        <v>67</v>
      </c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9</v>
      </c>
      <c r="W176" s="47"/>
      <c r="X176" s="47"/>
      <c r="Y176" s="47"/>
      <c r="Z176" s="47"/>
      <c r="AA176" s="46"/>
      <c r="AB176" s="47"/>
      <c r="AC176" s="47"/>
      <c r="AD176" s="47"/>
      <c r="AE176" s="47"/>
      <c r="AF176" s="47"/>
      <c r="AG176" s="8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</row>
    <row r="177" spans="1:103" s="16" customFormat="1" ht="197.25" customHeight="1" thickBot="1">
      <c r="A177" s="47" t="s">
        <v>27</v>
      </c>
      <c r="B177" s="7" t="s">
        <v>45</v>
      </c>
      <c r="C177" s="47"/>
      <c r="D177" s="47"/>
      <c r="E177" s="47"/>
      <c r="F177" s="47"/>
      <c r="G177" s="47"/>
      <c r="H177" s="47"/>
      <c r="I177" s="47"/>
      <c r="J177" s="9">
        <v>150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6"/>
      <c r="AB177" s="47"/>
      <c r="AC177" s="47"/>
      <c r="AD177" s="47"/>
      <c r="AE177" s="47"/>
      <c r="AF177" s="47"/>
      <c r="AG177" s="8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</row>
    <row r="178" spans="1:103" s="16" customFormat="1" ht="84" thickBot="1">
      <c r="A178" s="47" t="s">
        <v>27</v>
      </c>
      <c r="B178" s="7" t="s">
        <v>43</v>
      </c>
      <c r="C178" s="47"/>
      <c r="D178" s="47">
        <v>20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6"/>
      <c r="AB178" s="47"/>
      <c r="AC178" s="47"/>
      <c r="AD178" s="47"/>
      <c r="AE178" s="47"/>
      <c r="AF178" s="47"/>
      <c r="AG178" s="8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</row>
    <row r="179" spans="1:103" s="16" customFormat="1" ht="84" thickBot="1">
      <c r="A179" s="47" t="s">
        <v>27</v>
      </c>
      <c r="B179" s="7" t="s">
        <v>7</v>
      </c>
      <c r="C179" s="47">
        <v>20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6"/>
      <c r="AB179" s="47"/>
      <c r="AC179" s="47"/>
      <c r="AD179" s="47"/>
      <c r="AE179" s="47"/>
      <c r="AF179" s="47"/>
      <c r="AG179" s="8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</row>
    <row r="180" spans="1:103" s="16" customFormat="1" ht="84" thickBot="1">
      <c r="A180" s="47">
        <v>30</v>
      </c>
      <c r="B180" s="7" t="s">
        <v>101</v>
      </c>
      <c r="C180" s="47"/>
      <c r="D180" s="47"/>
      <c r="E180" s="47"/>
      <c r="F180" s="47"/>
      <c r="G180" s="47"/>
      <c r="H180" s="47"/>
      <c r="I180" s="47"/>
      <c r="J180" s="47">
        <v>7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>
        <v>15</v>
      </c>
      <c r="Z180" s="47"/>
      <c r="AA180" s="4">
        <v>1</v>
      </c>
      <c r="AB180" s="47"/>
      <c r="AC180" s="47"/>
      <c r="AD180" s="47"/>
      <c r="AE180" s="47"/>
      <c r="AF180" s="47"/>
      <c r="AG180" s="8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</row>
    <row r="181" spans="1:103" s="16" customFormat="1" ht="84" thickBot="1">
      <c r="A181" s="47"/>
      <c r="B181" s="7" t="s">
        <v>26</v>
      </c>
      <c r="C181" s="47">
        <f>C175+C176+C177+C178+C179+C180</f>
        <v>20</v>
      </c>
      <c r="D181" s="47">
        <f aca="true" t="shared" si="24" ref="D181:AG181">D175+D176+D177+D178+D179+D180</f>
        <v>20</v>
      </c>
      <c r="E181" s="47">
        <f t="shared" si="24"/>
        <v>2</v>
      </c>
      <c r="F181" s="47">
        <f t="shared" si="24"/>
        <v>67</v>
      </c>
      <c r="G181" s="47">
        <f t="shared" si="24"/>
        <v>0</v>
      </c>
      <c r="H181" s="47">
        <f t="shared" si="24"/>
        <v>0</v>
      </c>
      <c r="I181" s="47">
        <f t="shared" si="24"/>
        <v>18</v>
      </c>
      <c r="J181" s="47">
        <f t="shared" si="24"/>
        <v>157</v>
      </c>
      <c r="K181" s="47">
        <f t="shared" si="24"/>
        <v>0</v>
      </c>
      <c r="L181" s="47">
        <f t="shared" si="24"/>
        <v>0</v>
      </c>
      <c r="M181" s="47">
        <f t="shared" si="24"/>
        <v>79</v>
      </c>
      <c r="N181" s="47">
        <f t="shared" si="24"/>
        <v>0</v>
      </c>
      <c r="O181" s="47">
        <f t="shared" si="24"/>
        <v>0</v>
      </c>
      <c r="P181" s="47">
        <f t="shared" si="24"/>
        <v>0</v>
      </c>
      <c r="Q181" s="47">
        <f t="shared" si="24"/>
        <v>0</v>
      </c>
      <c r="R181" s="47">
        <f t="shared" si="24"/>
        <v>0</v>
      </c>
      <c r="S181" s="47">
        <f t="shared" si="24"/>
        <v>0</v>
      </c>
      <c r="T181" s="47">
        <f t="shared" si="24"/>
        <v>0</v>
      </c>
      <c r="U181" s="47">
        <f t="shared" si="24"/>
        <v>0</v>
      </c>
      <c r="V181" s="47">
        <f t="shared" si="24"/>
        <v>9</v>
      </c>
      <c r="W181" s="47">
        <f t="shared" si="24"/>
        <v>5</v>
      </c>
      <c r="X181" s="47">
        <f t="shared" si="24"/>
        <v>0</v>
      </c>
      <c r="Y181" s="47">
        <f t="shared" si="24"/>
        <v>15</v>
      </c>
      <c r="Z181" s="47">
        <f t="shared" si="24"/>
        <v>0</v>
      </c>
      <c r="AA181" s="47">
        <f t="shared" si="24"/>
        <v>1</v>
      </c>
      <c r="AB181" s="47">
        <f t="shared" si="24"/>
        <v>0</v>
      </c>
      <c r="AC181" s="47">
        <f t="shared" si="24"/>
        <v>0</v>
      </c>
      <c r="AD181" s="47">
        <f t="shared" si="24"/>
        <v>0</v>
      </c>
      <c r="AE181" s="47">
        <f t="shared" si="24"/>
        <v>0</v>
      </c>
      <c r="AF181" s="47">
        <f t="shared" si="24"/>
        <v>0</v>
      </c>
      <c r="AG181" s="47">
        <f t="shared" si="24"/>
        <v>0</v>
      </c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</row>
    <row r="182" spans="1:103" s="16" customFormat="1" ht="84" thickBot="1">
      <c r="A182" s="87" t="s">
        <v>41</v>
      </c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</row>
    <row r="183" spans="1:103" s="16" customFormat="1" ht="167.25" thickBot="1">
      <c r="A183" s="47">
        <v>4</v>
      </c>
      <c r="B183" s="7" t="s">
        <v>136</v>
      </c>
      <c r="C183" s="47"/>
      <c r="D183" s="47"/>
      <c r="E183" s="47"/>
      <c r="F183" s="47"/>
      <c r="G183" s="47"/>
      <c r="H183" s="47"/>
      <c r="I183" s="47">
        <v>60</v>
      </c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6"/>
      <c r="AB183" s="47"/>
      <c r="AC183" s="47"/>
      <c r="AD183" s="47"/>
      <c r="AE183" s="47"/>
      <c r="AF183" s="47"/>
      <c r="AG183" s="8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</row>
    <row r="184" spans="1:103" s="16" customFormat="1" ht="167.25" thickBot="1">
      <c r="A184" s="47">
        <v>60</v>
      </c>
      <c r="B184" s="7" t="s">
        <v>165</v>
      </c>
      <c r="C184" s="47"/>
      <c r="D184" s="47"/>
      <c r="E184" s="47"/>
      <c r="F184" s="47"/>
      <c r="G184" s="47"/>
      <c r="H184" s="47">
        <v>25</v>
      </c>
      <c r="I184" s="47">
        <v>87.5</v>
      </c>
      <c r="J184" s="47"/>
      <c r="K184" s="47"/>
      <c r="L184" s="47"/>
      <c r="M184" s="47">
        <v>16</v>
      </c>
      <c r="N184" s="47"/>
      <c r="O184" s="47"/>
      <c r="P184" s="47"/>
      <c r="Q184" s="47"/>
      <c r="R184" s="47"/>
      <c r="S184" s="47"/>
      <c r="T184" s="47"/>
      <c r="U184" s="47">
        <v>5</v>
      </c>
      <c r="V184" s="47"/>
      <c r="W184" s="47">
        <v>5</v>
      </c>
      <c r="X184" s="47"/>
      <c r="Y184" s="47">
        <v>1.5</v>
      </c>
      <c r="Z184" s="47"/>
      <c r="AA184" s="46"/>
      <c r="AB184" s="47"/>
      <c r="AC184" s="47"/>
      <c r="AD184" s="47"/>
      <c r="AE184" s="47"/>
      <c r="AF184" s="47"/>
      <c r="AG184" s="8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</row>
    <row r="185" spans="1:103" s="16" customFormat="1" ht="167.25" thickBot="1">
      <c r="A185" s="47">
        <v>23</v>
      </c>
      <c r="B185" s="7" t="s">
        <v>124</v>
      </c>
      <c r="C185" s="47">
        <v>17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>
        <v>72</v>
      </c>
      <c r="P185" s="47"/>
      <c r="Q185" s="47">
        <v>13</v>
      </c>
      <c r="R185" s="47"/>
      <c r="S185" s="47"/>
      <c r="T185" s="47"/>
      <c r="U185" s="47"/>
      <c r="V185" s="47">
        <v>4</v>
      </c>
      <c r="W185" s="47">
        <v>5</v>
      </c>
      <c r="X185" s="47">
        <v>5</v>
      </c>
      <c r="Y185" s="47"/>
      <c r="Z185" s="47"/>
      <c r="AA185" s="46"/>
      <c r="AB185" s="47"/>
      <c r="AC185" s="47"/>
      <c r="AD185" s="47"/>
      <c r="AE185" s="47"/>
      <c r="AF185" s="47"/>
      <c r="AG185" s="8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</row>
    <row r="186" spans="1:103" s="16" customFormat="1" ht="84" thickBot="1">
      <c r="A186" s="47">
        <v>41</v>
      </c>
      <c r="B186" s="7" t="s">
        <v>55</v>
      </c>
      <c r="C186" s="47"/>
      <c r="D186" s="47"/>
      <c r="E186" s="47"/>
      <c r="F186" s="47">
        <v>54</v>
      </c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7</v>
      </c>
      <c r="W186" s="47"/>
      <c r="X186" s="47"/>
      <c r="Y186" s="47"/>
      <c r="Z186" s="47"/>
      <c r="AA186" s="46"/>
      <c r="AB186" s="47"/>
      <c r="AC186" s="47"/>
      <c r="AD186" s="47"/>
      <c r="AE186" s="47"/>
      <c r="AF186" s="47"/>
      <c r="AG186" s="8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</row>
    <row r="187" spans="1:103" s="16" customFormat="1" ht="129" customHeight="1" thickBot="1">
      <c r="A187" s="47">
        <v>35</v>
      </c>
      <c r="B187" s="7" t="s">
        <v>105</v>
      </c>
      <c r="C187" s="47"/>
      <c r="D187" s="47"/>
      <c r="E187" s="47"/>
      <c r="F187" s="47"/>
      <c r="G187" s="47"/>
      <c r="H187" s="47"/>
      <c r="I187" s="47"/>
      <c r="J187" s="47"/>
      <c r="K187" s="47">
        <v>20</v>
      </c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>
        <v>15</v>
      </c>
      <c r="Z187" s="47"/>
      <c r="AA187" s="46"/>
      <c r="AB187" s="47"/>
      <c r="AC187" s="47"/>
      <c r="AD187" s="47"/>
      <c r="AE187" s="47"/>
      <c r="AF187" s="47"/>
      <c r="AG187" s="8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</row>
    <row r="188" spans="1:103" s="16" customFormat="1" ht="84" thickBot="1">
      <c r="A188" s="47" t="s">
        <v>27</v>
      </c>
      <c r="B188" s="7" t="s">
        <v>25</v>
      </c>
      <c r="C188" s="47">
        <v>60</v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6"/>
      <c r="AB188" s="47"/>
      <c r="AC188" s="47"/>
      <c r="AD188" s="47"/>
      <c r="AE188" s="47"/>
      <c r="AF188" s="47"/>
      <c r="AG188" s="8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</row>
    <row r="189" spans="1:103" s="16" customFormat="1" ht="84" thickBot="1">
      <c r="A189" s="47" t="s">
        <v>27</v>
      </c>
      <c r="B189" s="7" t="s">
        <v>7</v>
      </c>
      <c r="C189" s="47"/>
      <c r="D189" s="47">
        <v>30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6"/>
      <c r="AB189" s="47"/>
      <c r="AC189" s="47"/>
      <c r="AD189" s="47"/>
      <c r="AE189" s="47"/>
      <c r="AF189" s="47"/>
      <c r="AG189" s="8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</row>
    <row r="190" spans="1:103" s="16" customFormat="1" ht="84" thickBot="1">
      <c r="A190" s="47"/>
      <c r="B190" s="7" t="s">
        <v>26</v>
      </c>
      <c r="C190" s="47">
        <f>C183+C184+C185+C186+C187+C188+C189</f>
        <v>77</v>
      </c>
      <c r="D190" s="47">
        <f aca="true" t="shared" si="25" ref="D190:AG190">D183+D184+D185+D186+D187+D188+D189</f>
        <v>30</v>
      </c>
      <c r="E190" s="47">
        <f t="shared" si="25"/>
        <v>0</v>
      </c>
      <c r="F190" s="47">
        <f t="shared" si="25"/>
        <v>54</v>
      </c>
      <c r="G190" s="47">
        <f t="shared" si="25"/>
        <v>0</v>
      </c>
      <c r="H190" s="47">
        <f t="shared" si="25"/>
        <v>25</v>
      </c>
      <c r="I190" s="47">
        <f t="shared" si="25"/>
        <v>147.5</v>
      </c>
      <c r="J190" s="47">
        <f t="shared" si="25"/>
        <v>0</v>
      </c>
      <c r="K190" s="47">
        <f t="shared" si="25"/>
        <v>20</v>
      </c>
      <c r="L190" s="47">
        <f t="shared" si="25"/>
        <v>0</v>
      </c>
      <c r="M190" s="47">
        <f t="shared" si="25"/>
        <v>16</v>
      </c>
      <c r="N190" s="47">
        <f t="shared" si="25"/>
        <v>0</v>
      </c>
      <c r="O190" s="47">
        <f t="shared" si="25"/>
        <v>72</v>
      </c>
      <c r="P190" s="47">
        <f t="shared" si="25"/>
        <v>0</v>
      </c>
      <c r="Q190" s="47">
        <f t="shared" si="25"/>
        <v>13</v>
      </c>
      <c r="R190" s="47">
        <f t="shared" si="25"/>
        <v>0</v>
      </c>
      <c r="S190" s="47">
        <f t="shared" si="25"/>
        <v>0</v>
      </c>
      <c r="T190" s="47">
        <f t="shared" si="25"/>
        <v>0</v>
      </c>
      <c r="U190" s="47">
        <f t="shared" si="25"/>
        <v>5</v>
      </c>
      <c r="V190" s="47">
        <f t="shared" si="25"/>
        <v>11</v>
      </c>
      <c r="W190" s="47">
        <f t="shared" si="25"/>
        <v>10</v>
      </c>
      <c r="X190" s="47">
        <f t="shared" si="25"/>
        <v>5</v>
      </c>
      <c r="Y190" s="47">
        <f t="shared" si="25"/>
        <v>16.5</v>
      </c>
      <c r="Z190" s="47">
        <f t="shared" si="25"/>
        <v>0</v>
      </c>
      <c r="AA190" s="47">
        <f t="shared" si="25"/>
        <v>0</v>
      </c>
      <c r="AB190" s="47">
        <f t="shared" si="25"/>
        <v>0</v>
      </c>
      <c r="AC190" s="47">
        <f t="shared" si="25"/>
        <v>0</v>
      </c>
      <c r="AD190" s="47">
        <f t="shared" si="25"/>
        <v>0</v>
      </c>
      <c r="AE190" s="47">
        <f t="shared" si="25"/>
        <v>0</v>
      </c>
      <c r="AF190" s="47">
        <f t="shared" si="25"/>
        <v>0</v>
      </c>
      <c r="AG190" s="47">
        <f t="shared" si="25"/>
        <v>0</v>
      </c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</row>
    <row r="191" spans="1:103" s="16" customFormat="1" ht="84" thickBot="1">
      <c r="A191" s="87" t="s">
        <v>59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</row>
    <row r="192" spans="1:103" s="16" customFormat="1" ht="167.25" thickBot="1">
      <c r="A192" s="47">
        <v>62</v>
      </c>
      <c r="B192" s="7" t="s">
        <v>149</v>
      </c>
      <c r="C192" s="47"/>
      <c r="D192" s="47"/>
      <c r="E192" s="47"/>
      <c r="F192" s="47"/>
      <c r="G192" s="47"/>
      <c r="H192" s="47"/>
      <c r="I192" s="47"/>
      <c r="J192" s="47">
        <v>40</v>
      </c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>
        <v>15</v>
      </c>
      <c r="Z192" s="47"/>
      <c r="AA192" s="46"/>
      <c r="AB192" s="47"/>
      <c r="AC192" s="47"/>
      <c r="AD192" s="47"/>
      <c r="AE192" s="47"/>
      <c r="AF192" s="47"/>
      <c r="AG192" s="8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</row>
    <row r="193" spans="1:103" s="16" customFormat="1" ht="84" thickBot="1">
      <c r="A193" s="47">
        <v>56</v>
      </c>
      <c r="B193" s="7" t="s">
        <v>162</v>
      </c>
      <c r="C193" s="47"/>
      <c r="D193" s="47"/>
      <c r="E193" s="47">
        <v>41.8</v>
      </c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>
        <v>7</v>
      </c>
      <c r="R193" s="47"/>
      <c r="S193" s="47"/>
      <c r="T193" s="47"/>
      <c r="U193" s="47"/>
      <c r="V193" s="47">
        <v>8</v>
      </c>
      <c r="W193" s="47">
        <v>0.8</v>
      </c>
      <c r="X193" s="47">
        <v>7.8</v>
      </c>
      <c r="Y193" s="47">
        <v>7</v>
      </c>
      <c r="Z193" s="47">
        <v>8</v>
      </c>
      <c r="AA193" s="46"/>
      <c r="AB193" s="47"/>
      <c r="AC193" s="47"/>
      <c r="AD193" s="47"/>
      <c r="AE193" s="47">
        <v>1.7</v>
      </c>
      <c r="AF193" s="47"/>
      <c r="AG193" s="8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</row>
    <row r="194" spans="1:103" s="16" customFormat="1" ht="84" thickBot="1">
      <c r="A194" s="47" t="s">
        <v>27</v>
      </c>
      <c r="B194" s="7" t="s">
        <v>132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>
        <v>100</v>
      </c>
      <c r="S194" s="47"/>
      <c r="T194" s="47"/>
      <c r="U194" s="47"/>
      <c r="V194" s="47"/>
      <c r="W194" s="47"/>
      <c r="X194" s="47"/>
      <c r="Y194" s="47"/>
      <c r="Z194" s="47"/>
      <c r="AA194" s="46"/>
      <c r="AB194" s="47"/>
      <c r="AC194" s="47"/>
      <c r="AD194" s="47"/>
      <c r="AE194" s="47"/>
      <c r="AF194" s="47"/>
      <c r="AG194" s="8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</row>
    <row r="195" spans="1:103" s="16" customFormat="1" ht="84" thickBot="1">
      <c r="A195" s="47"/>
      <c r="B195" s="7" t="s">
        <v>26</v>
      </c>
      <c r="C195" s="47">
        <f>C192+C193+C194</f>
        <v>0</v>
      </c>
      <c r="D195" s="47">
        <f aca="true" t="shared" si="26" ref="D195:AG195">D192+D193+D194</f>
        <v>0</v>
      </c>
      <c r="E195" s="47">
        <f t="shared" si="26"/>
        <v>41.8</v>
      </c>
      <c r="F195" s="47">
        <f t="shared" si="26"/>
        <v>0</v>
      </c>
      <c r="G195" s="47">
        <f t="shared" si="26"/>
        <v>0</v>
      </c>
      <c r="H195" s="47">
        <f t="shared" si="26"/>
        <v>0</v>
      </c>
      <c r="I195" s="47">
        <f t="shared" si="26"/>
        <v>0</v>
      </c>
      <c r="J195" s="47">
        <f t="shared" si="26"/>
        <v>40</v>
      </c>
      <c r="K195" s="47">
        <f t="shared" si="26"/>
        <v>0</v>
      </c>
      <c r="L195" s="47">
        <f t="shared" si="26"/>
        <v>0</v>
      </c>
      <c r="M195" s="47">
        <f t="shared" si="26"/>
        <v>0</v>
      </c>
      <c r="N195" s="47">
        <f t="shared" si="26"/>
        <v>0</v>
      </c>
      <c r="O195" s="47">
        <f t="shared" si="26"/>
        <v>0</v>
      </c>
      <c r="P195" s="47">
        <f t="shared" si="26"/>
        <v>0</v>
      </c>
      <c r="Q195" s="47">
        <f t="shared" si="26"/>
        <v>7</v>
      </c>
      <c r="R195" s="47">
        <f t="shared" si="26"/>
        <v>100</v>
      </c>
      <c r="S195" s="47">
        <f t="shared" si="26"/>
        <v>0</v>
      </c>
      <c r="T195" s="47">
        <f t="shared" si="26"/>
        <v>0</v>
      </c>
      <c r="U195" s="47">
        <f t="shared" si="26"/>
        <v>0</v>
      </c>
      <c r="V195" s="47">
        <f t="shared" si="26"/>
        <v>8</v>
      </c>
      <c r="W195" s="47">
        <f t="shared" si="26"/>
        <v>0.8</v>
      </c>
      <c r="X195" s="47">
        <f t="shared" si="26"/>
        <v>7.8</v>
      </c>
      <c r="Y195" s="47">
        <f t="shared" si="26"/>
        <v>22</v>
      </c>
      <c r="Z195" s="47">
        <f t="shared" si="26"/>
        <v>8</v>
      </c>
      <c r="AA195" s="47">
        <f t="shared" si="26"/>
        <v>0</v>
      </c>
      <c r="AB195" s="47">
        <f t="shared" si="26"/>
        <v>0</v>
      </c>
      <c r="AC195" s="47">
        <f t="shared" si="26"/>
        <v>0</v>
      </c>
      <c r="AD195" s="47">
        <f t="shared" si="26"/>
        <v>0</v>
      </c>
      <c r="AE195" s="47">
        <f t="shared" si="26"/>
        <v>1.7</v>
      </c>
      <c r="AF195" s="47">
        <f t="shared" si="26"/>
        <v>0</v>
      </c>
      <c r="AG195" s="47">
        <f t="shared" si="26"/>
        <v>0</v>
      </c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</row>
    <row r="196" spans="1:103" s="16" customFormat="1" ht="167.25" thickBot="1">
      <c r="A196" s="47"/>
      <c r="B196" s="7" t="s">
        <v>110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6"/>
      <c r="AB196" s="47"/>
      <c r="AC196" s="47"/>
      <c r="AD196" s="47"/>
      <c r="AE196" s="47"/>
      <c r="AF196" s="47">
        <v>1.2</v>
      </c>
      <c r="AG196" s="5">
        <v>1.8</v>
      </c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</row>
    <row r="197" spans="1:103" s="16" customFormat="1" ht="84" thickBot="1">
      <c r="A197" s="47"/>
      <c r="B197" s="10" t="s">
        <v>9</v>
      </c>
      <c r="C197" s="47">
        <f aca="true" t="shared" si="27" ref="C197:AE197">SUM(C181+C190+C195)</f>
        <v>97</v>
      </c>
      <c r="D197" s="47">
        <f t="shared" si="27"/>
        <v>50</v>
      </c>
      <c r="E197" s="47">
        <f t="shared" si="27"/>
        <v>43.8</v>
      </c>
      <c r="F197" s="47">
        <f t="shared" si="27"/>
        <v>121</v>
      </c>
      <c r="G197" s="47">
        <f t="shared" si="27"/>
        <v>0</v>
      </c>
      <c r="H197" s="47">
        <f t="shared" si="27"/>
        <v>25</v>
      </c>
      <c r="I197" s="47">
        <f t="shared" si="27"/>
        <v>165.5</v>
      </c>
      <c r="J197" s="47">
        <f t="shared" si="27"/>
        <v>197</v>
      </c>
      <c r="K197" s="47">
        <f t="shared" si="27"/>
        <v>20</v>
      </c>
      <c r="L197" s="47">
        <f t="shared" si="27"/>
        <v>0</v>
      </c>
      <c r="M197" s="47">
        <f t="shared" si="27"/>
        <v>95</v>
      </c>
      <c r="N197" s="47">
        <f t="shared" si="27"/>
        <v>0</v>
      </c>
      <c r="O197" s="47">
        <f t="shared" si="27"/>
        <v>72</v>
      </c>
      <c r="P197" s="47">
        <f t="shared" si="27"/>
        <v>0</v>
      </c>
      <c r="Q197" s="47">
        <f t="shared" si="27"/>
        <v>20</v>
      </c>
      <c r="R197" s="47">
        <f t="shared" si="27"/>
        <v>100</v>
      </c>
      <c r="S197" s="47">
        <f t="shared" si="27"/>
        <v>0</v>
      </c>
      <c r="T197" s="47">
        <f t="shared" si="27"/>
        <v>0</v>
      </c>
      <c r="U197" s="47">
        <f t="shared" si="27"/>
        <v>5</v>
      </c>
      <c r="V197" s="47">
        <f t="shared" si="27"/>
        <v>28</v>
      </c>
      <c r="W197" s="47">
        <f t="shared" si="27"/>
        <v>15.8</v>
      </c>
      <c r="X197" s="47">
        <f t="shared" si="27"/>
        <v>12.8</v>
      </c>
      <c r="Y197" s="47">
        <f t="shared" si="27"/>
        <v>53.5</v>
      </c>
      <c r="Z197" s="47">
        <f t="shared" si="27"/>
        <v>8</v>
      </c>
      <c r="AA197" s="47">
        <f t="shared" si="27"/>
        <v>1</v>
      </c>
      <c r="AB197" s="47">
        <f t="shared" si="27"/>
        <v>0</v>
      </c>
      <c r="AC197" s="47">
        <f t="shared" si="27"/>
        <v>0</v>
      </c>
      <c r="AD197" s="47">
        <f t="shared" si="27"/>
        <v>0</v>
      </c>
      <c r="AE197" s="47">
        <f t="shared" si="27"/>
        <v>1.7</v>
      </c>
      <c r="AF197" s="47">
        <v>1.2</v>
      </c>
      <c r="AG197" s="47">
        <v>1.8</v>
      </c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</row>
    <row r="198" spans="1:103" s="13" customFormat="1" ht="110.25" customHeight="1">
      <c r="A198" s="87" t="s">
        <v>60</v>
      </c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</row>
    <row r="199" spans="1:103" s="14" customFormat="1" ht="71.25" customHeight="1" thickBot="1">
      <c r="A199" s="87" t="s">
        <v>17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</row>
    <row r="200" spans="1:33" ht="70.5" customHeight="1">
      <c r="A200" s="89" t="s">
        <v>69</v>
      </c>
      <c r="B200" s="87" t="s">
        <v>20</v>
      </c>
      <c r="C200" s="86" t="s">
        <v>25</v>
      </c>
      <c r="D200" s="86" t="s">
        <v>7</v>
      </c>
      <c r="E200" s="86" t="s">
        <v>76</v>
      </c>
      <c r="F200" s="86" t="s">
        <v>77</v>
      </c>
      <c r="G200" s="86" t="s">
        <v>78</v>
      </c>
      <c r="H200" s="86" t="s">
        <v>79</v>
      </c>
      <c r="I200" s="86" t="s">
        <v>80</v>
      </c>
      <c r="J200" s="86" t="s">
        <v>81</v>
      </c>
      <c r="K200" s="86" t="s">
        <v>82</v>
      </c>
      <c r="L200" s="86" t="s">
        <v>68</v>
      </c>
      <c r="M200" s="86" t="s">
        <v>83</v>
      </c>
      <c r="N200" s="86" t="s">
        <v>84</v>
      </c>
      <c r="O200" s="86" t="s">
        <v>99</v>
      </c>
      <c r="P200" s="86" t="s">
        <v>100</v>
      </c>
      <c r="Q200" s="86" t="s">
        <v>85</v>
      </c>
      <c r="R200" s="86" t="s">
        <v>86</v>
      </c>
      <c r="S200" s="86" t="s">
        <v>87</v>
      </c>
      <c r="T200" s="86" t="s">
        <v>88</v>
      </c>
      <c r="U200" s="86" t="s">
        <v>89</v>
      </c>
      <c r="V200" s="86" t="s">
        <v>90</v>
      </c>
      <c r="W200" s="86" t="s">
        <v>91</v>
      </c>
      <c r="X200" s="86" t="s">
        <v>92</v>
      </c>
      <c r="Y200" s="86" t="s">
        <v>93</v>
      </c>
      <c r="Z200" s="86" t="s">
        <v>94</v>
      </c>
      <c r="AA200" s="88" t="s">
        <v>95</v>
      </c>
      <c r="AB200" s="86" t="s">
        <v>73</v>
      </c>
      <c r="AC200" s="88" t="s">
        <v>74</v>
      </c>
      <c r="AD200" s="86" t="s">
        <v>75</v>
      </c>
      <c r="AE200" s="86" t="s">
        <v>96</v>
      </c>
      <c r="AF200" s="86" t="s">
        <v>97</v>
      </c>
      <c r="AG200" s="86" t="s">
        <v>35</v>
      </c>
    </row>
    <row r="201" spans="1:33" ht="409.5" customHeight="1">
      <c r="A201" s="89"/>
      <c r="B201" s="87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8"/>
      <c r="AB201" s="86"/>
      <c r="AC201" s="88"/>
      <c r="AD201" s="86"/>
      <c r="AE201" s="86"/>
      <c r="AF201" s="86"/>
      <c r="AG201" s="86"/>
    </row>
    <row r="202" spans="1:33" ht="84" thickBot="1">
      <c r="A202" s="47">
        <v>1</v>
      </c>
      <c r="B202" s="4">
        <v>2</v>
      </c>
      <c r="C202" s="47">
        <v>3</v>
      </c>
      <c r="D202" s="47">
        <v>4</v>
      </c>
      <c r="E202" s="47">
        <v>5</v>
      </c>
      <c r="F202" s="47">
        <v>6</v>
      </c>
      <c r="G202" s="47">
        <v>7</v>
      </c>
      <c r="H202" s="47" t="s">
        <v>36</v>
      </c>
      <c r="I202" s="47">
        <v>9</v>
      </c>
      <c r="J202" s="47">
        <v>10</v>
      </c>
      <c r="K202" s="47">
        <v>11</v>
      </c>
      <c r="L202" s="47">
        <v>12</v>
      </c>
      <c r="M202" s="47">
        <v>13</v>
      </c>
      <c r="N202" s="47">
        <v>14</v>
      </c>
      <c r="O202" s="47">
        <v>15</v>
      </c>
      <c r="P202" s="47">
        <v>16</v>
      </c>
      <c r="Q202" s="47">
        <v>17</v>
      </c>
      <c r="R202" s="47">
        <v>18</v>
      </c>
      <c r="S202" s="47">
        <v>19</v>
      </c>
      <c r="T202" s="47">
        <v>20</v>
      </c>
      <c r="U202" s="47">
        <v>21</v>
      </c>
      <c r="V202" s="47">
        <v>22</v>
      </c>
      <c r="W202" s="47">
        <v>23</v>
      </c>
      <c r="X202" s="47">
        <v>24</v>
      </c>
      <c r="Y202" s="47">
        <v>25</v>
      </c>
      <c r="Z202" s="47">
        <v>26</v>
      </c>
      <c r="AA202" s="4">
        <v>27</v>
      </c>
      <c r="AB202" s="47">
        <v>28</v>
      </c>
      <c r="AC202" s="47">
        <v>29</v>
      </c>
      <c r="AD202" s="47">
        <v>30</v>
      </c>
      <c r="AE202" s="47">
        <v>31</v>
      </c>
      <c r="AF202" s="47">
        <v>32</v>
      </c>
      <c r="AG202" s="5">
        <v>33</v>
      </c>
    </row>
    <row r="203" spans="1:103" s="3" customFormat="1" ht="71.25" customHeight="1" thickBot="1">
      <c r="A203" s="87" t="s">
        <v>40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</row>
    <row r="204" spans="1:33" ht="83.25">
      <c r="A204" s="47">
        <v>13</v>
      </c>
      <c r="B204" s="7" t="s">
        <v>125</v>
      </c>
      <c r="C204" s="47"/>
      <c r="D204" s="47"/>
      <c r="E204" s="47">
        <v>8</v>
      </c>
      <c r="F204" s="47">
        <v>5</v>
      </c>
      <c r="G204" s="47"/>
      <c r="H204" s="47"/>
      <c r="I204" s="47">
        <v>13</v>
      </c>
      <c r="J204" s="47"/>
      <c r="K204" s="47"/>
      <c r="L204" s="47"/>
      <c r="M204" s="47"/>
      <c r="N204" s="47"/>
      <c r="O204" s="5">
        <v>73</v>
      </c>
      <c r="P204" s="47"/>
      <c r="Q204" s="47"/>
      <c r="R204" s="47"/>
      <c r="S204" s="47"/>
      <c r="T204" s="47"/>
      <c r="U204" s="47"/>
      <c r="V204" s="47"/>
      <c r="W204" s="47">
        <v>9</v>
      </c>
      <c r="X204" s="47"/>
      <c r="Y204" s="47"/>
      <c r="Z204" s="47"/>
      <c r="AA204" s="46"/>
      <c r="AB204" s="47"/>
      <c r="AC204" s="47"/>
      <c r="AD204" s="47"/>
      <c r="AE204" s="47"/>
      <c r="AF204" s="47"/>
      <c r="AG204" s="8"/>
    </row>
    <row r="205" spans="1:33" ht="83.25">
      <c r="A205" s="47">
        <v>15</v>
      </c>
      <c r="B205" s="7" t="s">
        <v>42</v>
      </c>
      <c r="C205" s="47"/>
      <c r="D205" s="47"/>
      <c r="E205" s="47">
        <v>2</v>
      </c>
      <c r="F205" s="47"/>
      <c r="G205" s="47"/>
      <c r="H205" s="47"/>
      <c r="I205" s="47">
        <v>2.5</v>
      </c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>
        <v>6</v>
      </c>
      <c r="V205" s="47">
        <v>2</v>
      </c>
      <c r="W205" s="47"/>
      <c r="X205" s="47"/>
      <c r="Y205" s="47"/>
      <c r="Z205" s="47"/>
      <c r="AA205" s="46"/>
      <c r="AB205" s="47"/>
      <c r="AC205" s="47"/>
      <c r="AD205" s="47"/>
      <c r="AE205" s="47"/>
      <c r="AF205" s="47"/>
      <c r="AG205" s="8"/>
    </row>
    <row r="206" spans="1:33" ht="83.25">
      <c r="A206" s="47">
        <v>7</v>
      </c>
      <c r="B206" s="7" t="s">
        <v>32</v>
      </c>
      <c r="C206" s="47"/>
      <c r="D206" s="47"/>
      <c r="E206" s="47"/>
      <c r="F206" s="47"/>
      <c r="G206" s="47"/>
      <c r="H206" s="47">
        <v>128</v>
      </c>
      <c r="I206" s="47"/>
      <c r="J206" s="47"/>
      <c r="K206" s="47"/>
      <c r="L206" s="47"/>
      <c r="M206" s="47"/>
      <c r="N206" s="47"/>
      <c r="O206" s="47"/>
      <c r="P206" s="47"/>
      <c r="Q206" s="47">
        <v>22</v>
      </c>
      <c r="R206" s="47"/>
      <c r="S206" s="47"/>
      <c r="T206" s="47"/>
      <c r="U206" s="47"/>
      <c r="V206" s="47">
        <v>5</v>
      </c>
      <c r="W206" s="47"/>
      <c r="X206" s="47"/>
      <c r="Y206" s="47"/>
      <c r="Z206" s="47"/>
      <c r="AA206" s="46"/>
      <c r="AB206" s="47"/>
      <c r="AC206" s="47"/>
      <c r="AD206" s="47"/>
      <c r="AE206" s="47"/>
      <c r="AF206" s="47"/>
      <c r="AG206" s="8"/>
    </row>
    <row r="207" spans="1:33" ht="165.75" customHeight="1">
      <c r="A207" s="47">
        <v>17</v>
      </c>
      <c r="B207" s="7" t="s">
        <v>71</v>
      </c>
      <c r="C207" s="47"/>
      <c r="D207" s="47"/>
      <c r="E207" s="47"/>
      <c r="F207" s="47"/>
      <c r="G207" s="47"/>
      <c r="H207" s="47"/>
      <c r="I207" s="47"/>
      <c r="J207" s="47"/>
      <c r="K207" s="47">
        <v>20</v>
      </c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>
        <v>15</v>
      </c>
      <c r="Z207" s="47"/>
      <c r="AA207" s="46"/>
      <c r="AB207" s="47"/>
      <c r="AC207" s="47"/>
      <c r="AD207" s="47"/>
      <c r="AE207" s="47"/>
      <c r="AF207" s="47"/>
      <c r="AG207" s="8"/>
    </row>
    <row r="208" spans="1:33" ht="83.25">
      <c r="A208" s="47" t="s">
        <v>27</v>
      </c>
      <c r="B208" s="7" t="s">
        <v>7</v>
      </c>
      <c r="C208" s="47"/>
      <c r="D208" s="47">
        <v>20</v>
      </c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6"/>
      <c r="AB208" s="47"/>
      <c r="AC208" s="47"/>
      <c r="AD208" s="47"/>
      <c r="AE208" s="47"/>
      <c r="AF208" s="47"/>
      <c r="AG208" s="8"/>
    </row>
    <row r="209" spans="1:33" ht="83.25">
      <c r="A209" s="47" t="s">
        <v>27</v>
      </c>
      <c r="B209" s="7" t="s">
        <v>43</v>
      </c>
      <c r="C209" s="47">
        <v>30</v>
      </c>
      <c r="D209" s="47"/>
      <c r="E209" s="47"/>
      <c r="F209" s="47"/>
      <c r="G209" s="47"/>
      <c r="H209" s="47"/>
      <c r="I209" s="9"/>
      <c r="J209" s="9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6"/>
      <c r="AB209" s="47"/>
      <c r="AC209" s="47"/>
      <c r="AD209" s="47"/>
      <c r="AE209" s="47"/>
      <c r="AF209" s="47"/>
      <c r="AG209" s="8"/>
    </row>
    <row r="210" spans="1:33" ht="84" thickBot="1">
      <c r="A210" s="47"/>
      <c r="B210" s="7" t="s">
        <v>26</v>
      </c>
      <c r="C210" s="47">
        <f aca="true" t="shared" si="28" ref="C210:AG210">SUM(C204:C209)</f>
        <v>30</v>
      </c>
      <c r="D210" s="47">
        <f t="shared" si="28"/>
        <v>20</v>
      </c>
      <c r="E210" s="47">
        <f t="shared" si="28"/>
        <v>10</v>
      </c>
      <c r="F210" s="47">
        <f t="shared" si="28"/>
        <v>5</v>
      </c>
      <c r="G210" s="47">
        <f t="shared" si="28"/>
        <v>0</v>
      </c>
      <c r="H210" s="47">
        <f t="shared" si="28"/>
        <v>128</v>
      </c>
      <c r="I210" s="47">
        <f t="shared" si="28"/>
        <v>15.5</v>
      </c>
      <c r="J210" s="47">
        <f t="shared" si="28"/>
        <v>0</v>
      </c>
      <c r="K210" s="47">
        <f t="shared" si="28"/>
        <v>20</v>
      </c>
      <c r="L210" s="47">
        <f t="shared" si="28"/>
        <v>0</v>
      </c>
      <c r="M210" s="47">
        <f t="shared" si="28"/>
        <v>0</v>
      </c>
      <c r="N210" s="47">
        <f t="shared" si="28"/>
        <v>0</v>
      </c>
      <c r="O210" s="47">
        <f t="shared" si="28"/>
        <v>73</v>
      </c>
      <c r="P210" s="47">
        <f t="shared" si="28"/>
        <v>0</v>
      </c>
      <c r="Q210" s="47">
        <f t="shared" si="28"/>
        <v>22</v>
      </c>
      <c r="R210" s="47">
        <f t="shared" si="28"/>
        <v>0</v>
      </c>
      <c r="S210" s="47">
        <f t="shared" si="28"/>
        <v>0</v>
      </c>
      <c r="T210" s="47">
        <f t="shared" si="28"/>
        <v>0</v>
      </c>
      <c r="U210" s="47">
        <f t="shared" si="28"/>
        <v>6</v>
      </c>
      <c r="V210" s="47">
        <f t="shared" si="28"/>
        <v>7</v>
      </c>
      <c r="W210" s="47">
        <f t="shared" si="28"/>
        <v>9</v>
      </c>
      <c r="X210" s="47">
        <f t="shared" si="28"/>
        <v>0</v>
      </c>
      <c r="Y210" s="47">
        <f t="shared" si="28"/>
        <v>15</v>
      </c>
      <c r="Z210" s="47">
        <f t="shared" si="28"/>
        <v>0</v>
      </c>
      <c r="AA210" s="46">
        <f t="shared" si="28"/>
        <v>0</v>
      </c>
      <c r="AB210" s="47">
        <f t="shared" si="28"/>
        <v>0</v>
      </c>
      <c r="AC210" s="47">
        <f t="shared" si="28"/>
        <v>0</v>
      </c>
      <c r="AD210" s="47">
        <f t="shared" si="28"/>
        <v>0</v>
      </c>
      <c r="AE210" s="47">
        <f t="shared" si="28"/>
        <v>0</v>
      </c>
      <c r="AF210" s="47">
        <f t="shared" si="28"/>
        <v>0</v>
      </c>
      <c r="AG210" s="47">
        <f t="shared" si="28"/>
        <v>0</v>
      </c>
    </row>
    <row r="211" spans="1:103" s="3" customFormat="1" ht="84" thickBot="1">
      <c r="A211" s="87" t="s">
        <v>41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</row>
    <row r="212" spans="1:33" ht="166.5">
      <c r="A212" s="47">
        <v>16</v>
      </c>
      <c r="B212" s="7" t="s">
        <v>135</v>
      </c>
      <c r="C212" s="47"/>
      <c r="D212" s="47"/>
      <c r="E212" s="47"/>
      <c r="F212" s="47"/>
      <c r="G212" s="47"/>
      <c r="H212" s="47"/>
      <c r="I212" s="47">
        <v>58</v>
      </c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>
        <v>3</v>
      </c>
      <c r="X212" s="47"/>
      <c r="Y212" s="47"/>
      <c r="Z212" s="47"/>
      <c r="AA212" s="46"/>
      <c r="AB212" s="47"/>
      <c r="AC212" s="47"/>
      <c r="AD212" s="47"/>
      <c r="AE212" s="47"/>
      <c r="AF212" s="47"/>
      <c r="AG212" s="8"/>
    </row>
    <row r="213" spans="1:33" ht="249.75">
      <c r="A213" s="47">
        <v>33</v>
      </c>
      <c r="B213" s="7" t="s">
        <v>166</v>
      </c>
      <c r="C213" s="47"/>
      <c r="D213" s="47"/>
      <c r="E213" s="47"/>
      <c r="F213" s="47"/>
      <c r="G213" s="47"/>
      <c r="H213" s="47">
        <v>30</v>
      </c>
      <c r="I213" s="47">
        <v>82.5</v>
      </c>
      <c r="J213" s="47"/>
      <c r="K213" s="47"/>
      <c r="L213" s="47"/>
      <c r="M213" s="47">
        <v>16</v>
      </c>
      <c r="N213" s="47"/>
      <c r="O213" s="47"/>
      <c r="P213" s="47"/>
      <c r="Q213" s="47"/>
      <c r="R213" s="47"/>
      <c r="S213" s="47"/>
      <c r="T213" s="47"/>
      <c r="U213" s="47">
        <v>5</v>
      </c>
      <c r="V213" s="47"/>
      <c r="W213" s="47">
        <v>5</v>
      </c>
      <c r="X213" s="47"/>
      <c r="Y213" s="47"/>
      <c r="Z213" s="47"/>
      <c r="AA213" s="46"/>
      <c r="AB213" s="47"/>
      <c r="AC213" s="47"/>
      <c r="AD213" s="47"/>
      <c r="AE213" s="47"/>
      <c r="AF213" s="47"/>
      <c r="AG213" s="8"/>
    </row>
    <row r="214" spans="1:33" ht="166.5">
      <c r="A214" s="47">
        <v>47</v>
      </c>
      <c r="B214" s="7" t="s">
        <v>118</v>
      </c>
      <c r="C214" s="47">
        <v>20</v>
      </c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>
        <v>74</v>
      </c>
      <c r="O214" s="5"/>
      <c r="P214" s="47"/>
      <c r="Q214" s="47">
        <v>22</v>
      </c>
      <c r="R214" s="47"/>
      <c r="S214" s="47"/>
      <c r="T214" s="47"/>
      <c r="U214" s="47"/>
      <c r="V214" s="47">
        <v>5</v>
      </c>
      <c r="W214" s="47">
        <v>4</v>
      </c>
      <c r="X214" s="47"/>
      <c r="Y214" s="47"/>
      <c r="Z214" s="47"/>
      <c r="AA214" s="46"/>
      <c r="AB214" s="47"/>
      <c r="AC214" s="47"/>
      <c r="AD214" s="47"/>
      <c r="AE214" s="47"/>
      <c r="AF214" s="47"/>
      <c r="AG214" s="8"/>
    </row>
    <row r="215" spans="1:33" ht="83.25">
      <c r="A215" s="47">
        <v>24</v>
      </c>
      <c r="B215" s="7" t="s">
        <v>117</v>
      </c>
      <c r="C215" s="47"/>
      <c r="D215" s="47"/>
      <c r="E215" s="47"/>
      <c r="F215" s="47">
        <v>47</v>
      </c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>
        <v>9</v>
      </c>
      <c r="W215" s="47"/>
      <c r="X215" s="47"/>
      <c r="Y215" s="47"/>
      <c r="Z215" s="47"/>
      <c r="AA215" s="46"/>
      <c r="AB215" s="47"/>
      <c r="AC215" s="47"/>
      <c r="AD215" s="47"/>
      <c r="AE215" s="47"/>
      <c r="AF215" s="47"/>
      <c r="AG215" s="8"/>
    </row>
    <row r="216" spans="1:33" s="15" customFormat="1" ht="173.25" customHeight="1">
      <c r="A216" s="47">
        <v>25</v>
      </c>
      <c r="B216" s="7" t="s">
        <v>31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>
        <v>200</v>
      </c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6"/>
      <c r="AB216" s="47"/>
      <c r="AC216" s="47"/>
      <c r="AD216" s="47"/>
      <c r="AE216" s="47"/>
      <c r="AF216" s="47"/>
      <c r="AG216" s="8"/>
    </row>
    <row r="217" spans="1:33" ht="83.25">
      <c r="A217" s="47" t="s">
        <v>27</v>
      </c>
      <c r="B217" s="7" t="s">
        <v>25</v>
      </c>
      <c r="C217" s="47">
        <v>60</v>
      </c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6"/>
      <c r="AB217" s="47"/>
      <c r="AC217" s="47"/>
      <c r="AD217" s="47"/>
      <c r="AE217" s="47"/>
      <c r="AF217" s="47"/>
      <c r="AG217" s="8"/>
    </row>
    <row r="218" spans="1:33" ht="84" thickBot="1">
      <c r="A218" s="47" t="s">
        <v>27</v>
      </c>
      <c r="B218" s="7" t="s">
        <v>7</v>
      </c>
      <c r="C218" s="47"/>
      <c r="D218" s="47">
        <v>30</v>
      </c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6"/>
      <c r="AB218" s="47"/>
      <c r="AC218" s="47"/>
      <c r="AD218" s="47"/>
      <c r="AE218" s="47"/>
      <c r="AF218" s="47"/>
      <c r="AG218" s="8"/>
    </row>
    <row r="219" spans="1:33" s="3" customFormat="1" ht="84" thickBot="1">
      <c r="A219" s="47"/>
      <c r="B219" s="7" t="s">
        <v>26</v>
      </c>
      <c r="C219" s="47">
        <f aca="true" t="shared" si="29" ref="C219:AG219">SUM(C212:C218)</f>
        <v>80</v>
      </c>
      <c r="D219" s="47">
        <f t="shared" si="29"/>
        <v>30</v>
      </c>
      <c r="E219" s="47">
        <f t="shared" si="29"/>
        <v>0</v>
      </c>
      <c r="F219" s="47">
        <f t="shared" si="29"/>
        <v>47</v>
      </c>
      <c r="G219" s="47">
        <f t="shared" si="29"/>
        <v>0</v>
      </c>
      <c r="H219" s="47">
        <f t="shared" si="29"/>
        <v>30</v>
      </c>
      <c r="I219" s="47">
        <f t="shared" si="29"/>
        <v>140.5</v>
      </c>
      <c r="J219" s="47">
        <f t="shared" si="29"/>
        <v>0</v>
      </c>
      <c r="K219" s="47">
        <f t="shared" si="29"/>
        <v>0</v>
      </c>
      <c r="L219" s="47">
        <f t="shared" si="29"/>
        <v>200</v>
      </c>
      <c r="M219" s="47">
        <f t="shared" si="29"/>
        <v>16</v>
      </c>
      <c r="N219" s="47">
        <f t="shared" si="29"/>
        <v>74</v>
      </c>
      <c r="O219" s="47">
        <f t="shared" si="29"/>
        <v>0</v>
      </c>
      <c r="P219" s="47">
        <f t="shared" si="29"/>
        <v>0</v>
      </c>
      <c r="Q219" s="47">
        <f t="shared" si="29"/>
        <v>22</v>
      </c>
      <c r="R219" s="47">
        <f t="shared" si="29"/>
        <v>0</v>
      </c>
      <c r="S219" s="47">
        <f t="shared" si="29"/>
        <v>0</v>
      </c>
      <c r="T219" s="47">
        <f t="shared" si="29"/>
        <v>0</v>
      </c>
      <c r="U219" s="47">
        <f t="shared" si="29"/>
        <v>5</v>
      </c>
      <c r="V219" s="47">
        <f t="shared" si="29"/>
        <v>14</v>
      </c>
      <c r="W219" s="47">
        <f t="shared" si="29"/>
        <v>12</v>
      </c>
      <c r="X219" s="47">
        <f t="shared" si="29"/>
        <v>0</v>
      </c>
      <c r="Y219" s="47">
        <f t="shared" si="29"/>
        <v>0</v>
      </c>
      <c r="Z219" s="47">
        <f t="shared" si="29"/>
        <v>0</v>
      </c>
      <c r="AA219" s="47">
        <f t="shared" si="29"/>
        <v>0</v>
      </c>
      <c r="AB219" s="47">
        <f t="shared" si="29"/>
        <v>0</v>
      </c>
      <c r="AC219" s="47">
        <f t="shared" si="29"/>
        <v>0</v>
      </c>
      <c r="AD219" s="47">
        <f t="shared" si="29"/>
        <v>0</v>
      </c>
      <c r="AE219" s="47">
        <f t="shared" si="29"/>
        <v>0</v>
      </c>
      <c r="AF219" s="47">
        <f t="shared" si="29"/>
        <v>0</v>
      </c>
      <c r="AG219" s="47">
        <f t="shared" si="29"/>
        <v>0</v>
      </c>
    </row>
    <row r="220" spans="1:33" ht="83.25">
      <c r="A220" s="87" t="s">
        <v>59</v>
      </c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</row>
    <row r="221" spans="1:33" ht="83.25">
      <c r="A221" s="47">
        <v>2</v>
      </c>
      <c r="B221" s="7" t="s">
        <v>58</v>
      </c>
      <c r="C221" s="47"/>
      <c r="D221" s="47"/>
      <c r="E221" s="47"/>
      <c r="F221" s="47"/>
      <c r="G221" s="47"/>
      <c r="H221" s="47"/>
      <c r="I221" s="9"/>
      <c r="J221" s="9"/>
      <c r="K221" s="47"/>
      <c r="L221" s="47"/>
      <c r="M221" s="47"/>
      <c r="N221" s="47"/>
      <c r="O221" s="47"/>
      <c r="P221" s="47"/>
      <c r="Q221" s="47">
        <v>100</v>
      </c>
      <c r="R221" s="47"/>
      <c r="S221" s="47"/>
      <c r="T221" s="47"/>
      <c r="U221" s="47"/>
      <c r="V221" s="47"/>
      <c r="W221" s="47"/>
      <c r="X221" s="47"/>
      <c r="Y221" s="47">
        <v>20</v>
      </c>
      <c r="Z221" s="47"/>
      <c r="AA221" s="46"/>
      <c r="AB221" s="47"/>
      <c r="AC221" s="47">
        <v>5</v>
      </c>
      <c r="AD221" s="47"/>
      <c r="AE221" s="47"/>
      <c r="AF221" s="47"/>
      <c r="AG221" s="8"/>
    </row>
    <row r="222" spans="1:33" ht="249.75">
      <c r="A222" s="47">
        <v>43</v>
      </c>
      <c r="B222" s="7" t="s">
        <v>157</v>
      </c>
      <c r="C222" s="47">
        <v>2</v>
      </c>
      <c r="D222" s="47"/>
      <c r="E222" s="47"/>
      <c r="F222" s="47">
        <v>6</v>
      </c>
      <c r="G222" s="47"/>
      <c r="H222" s="47"/>
      <c r="I222" s="47"/>
      <c r="J222" s="47"/>
      <c r="K222" s="47">
        <v>8</v>
      </c>
      <c r="L222" s="47"/>
      <c r="M222" s="47"/>
      <c r="N222" s="47"/>
      <c r="O222" s="47"/>
      <c r="P222" s="47"/>
      <c r="Q222" s="47">
        <v>20</v>
      </c>
      <c r="R222" s="47"/>
      <c r="S222" s="47">
        <v>60</v>
      </c>
      <c r="T222" s="47"/>
      <c r="U222" s="47">
        <v>2</v>
      </c>
      <c r="V222" s="47">
        <v>2</v>
      </c>
      <c r="W222" s="47"/>
      <c r="X222" s="47">
        <v>4</v>
      </c>
      <c r="Y222" s="47">
        <v>6</v>
      </c>
      <c r="Z222" s="47"/>
      <c r="AA222" s="46"/>
      <c r="AB222" s="47"/>
      <c r="AC222" s="47"/>
      <c r="AD222" s="47"/>
      <c r="AE222" s="47"/>
      <c r="AF222" s="47"/>
      <c r="AG222" s="8"/>
    </row>
    <row r="223" spans="1:33" ht="83.25">
      <c r="A223" s="47"/>
      <c r="B223" s="7" t="s">
        <v>26</v>
      </c>
      <c r="C223" s="47">
        <f>C221+C222</f>
        <v>2</v>
      </c>
      <c r="D223" s="47">
        <f aca="true" t="shared" si="30" ref="D223:AG223">D221+D222</f>
        <v>0</v>
      </c>
      <c r="E223" s="47">
        <f t="shared" si="30"/>
        <v>0</v>
      </c>
      <c r="F223" s="47">
        <f t="shared" si="30"/>
        <v>6</v>
      </c>
      <c r="G223" s="47">
        <f t="shared" si="30"/>
        <v>0</v>
      </c>
      <c r="H223" s="47">
        <f t="shared" si="30"/>
        <v>0</v>
      </c>
      <c r="I223" s="47">
        <f t="shared" si="30"/>
        <v>0</v>
      </c>
      <c r="J223" s="47">
        <f t="shared" si="30"/>
        <v>0</v>
      </c>
      <c r="K223" s="47">
        <f t="shared" si="30"/>
        <v>8</v>
      </c>
      <c r="L223" s="47">
        <f t="shared" si="30"/>
        <v>0</v>
      </c>
      <c r="M223" s="47">
        <f t="shared" si="30"/>
        <v>0</v>
      </c>
      <c r="N223" s="47">
        <f t="shared" si="30"/>
        <v>0</v>
      </c>
      <c r="O223" s="47">
        <f t="shared" si="30"/>
        <v>0</v>
      </c>
      <c r="P223" s="47">
        <f t="shared" si="30"/>
        <v>0</v>
      </c>
      <c r="Q223" s="47">
        <f t="shared" si="30"/>
        <v>120</v>
      </c>
      <c r="R223" s="47">
        <f t="shared" si="30"/>
        <v>0</v>
      </c>
      <c r="S223" s="47">
        <f t="shared" si="30"/>
        <v>60</v>
      </c>
      <c r="T223" s="47">
        <f t="shared" si="30"/>
        <v>0</v>
      </c>
      <c r="U223" s="47">
        <f t="shared" si="30"/>
        <v>2</v>
      </c>
      <c r="V223" s="47">
        <f t="shared" si="30"/>
        <v>2</v>
      </c>
      <c r="W223" s="47">
        <f t="shared" si="30"/>
        <v>0</v>
      </c>
      <c r="X223" s="47">
        <f t="shared" si="30"/>
        <v>4</v>
      </c>
      <c r="Y223" s="47">
        <f t="shared" si="30"/>
        <v>26</v>
      </c>
      <c r="Z223" s="47">
        <f t="shared" si="30"/>
        <v>0</v>
      </c>
      <c r="AA223" s="47">
        <f t="shared" si="30"/>
        <v>0</v>
      </c>
      <c r="AB223" s="47">
        <f t="shared" si="30"/>
        <v>0</v>
      </c>
      <c r="AC223" s="47">
        <f t="shared" si="30"/>
        <v>5</v>
      </c>
      <c r="AD223" s="47">
        <f t="shared" si="30"/>
        <v>0</v>
      </c>
      <c r="AE223" s="47">
        <f t="shared" si="30"/>
        <v>0</v>
      </c>
      <c r="AF223" s="47">
        <f t="shared" si="30"/>
        <v>0</v>
      </c>
      <c r="AG223" s="47">
        <f t="shared" si="30"/>
        <v>0</v>
      </c>
    </row>
    <row r="224" spans="1:33" ht="167.25" thickBot="1">
      <c r="A224" s="47"/>
      <c r="B224" s="7" t="s">
        <v>110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6"/>
      <c r="AB224" s="47"/>
      <c r="AC224" s="47"/>
      <c r="AD224" s="47"/>
      <c r="AE224" s="47"/>
      <c r="AF224" s="47">
        <v>1.2</v>
      </c>
      <c r="AG224" s="5">
        <v>1.8</v>
      </c>
    </row>
    <row r="225" spans="1:103" s="12" customFormat="1" ht="84" thickBot="1">
      <c r="A225" s="47"/>
      <c r="B225" s="10" t="s">
        <v>9</v>
      </c>
      <c r="C225" s="47">
        <f aca="true" t="shared" si="31" ref="C225:AE225">SUM(C210+C219+C223)</f>
        <v>112</v>
      </c>
      <c r="D225" s="47">
        <f t="shared" si="31"/>
        <v>50</v>
      </c>
      <c r="E225" s="47">
        <f t="shared" si="31"/>
        <v>10</v>
      </c>
      <c r="F225" s="47">
        <f t="shared" si="31"/>
        <v>58</v>
      </c>
      <c r="G225" s="47">
        <f t="shared" si="31"/>
        <v>0</v>
      </c>
      <c r="H225" s="47">
        <f t="shared" si="31"/>
        <v>158</v>
      </c>
      <c r="I225" s="47">
        <f t="shared" si="31"/>
        <v>156</v>
      </c>
      <c r="J225" s="47">
        <f t="shared" si="31"/>
        <v>0</v>
      </c>
      <c r="K225" s="47">
        <f t="shared" si="31"/>
        <v>28</v>
      </c>
      <c r="L225" s="47">
        <f t="shared" si="31"/>
        <v>200</v>
      </c>
      <c r="M225" s="47">
        <f t="shared" si="31"/>
        <v>16</v>
      </c>
      <c r="N225" s="47">
        <f t="shared" si="31"/>
        <v>74</v>
      </c>
      <c r="O225" s="47">
        <f t="shared" si="31"/>
        <v>73</v>
      </c>
      <c r="P225" s="47">
        <f t="shared" si="31"/>
        <v>0</v>
      </c>
      <c r="Q225" s="47">
        <f t="shared" si="31"/>
        <v>164</v>
      </c>
      <c r="R225" s="47">
        <f t="shared" si="31"/>
        <v>0</v>
      </c>
      <c r="S225" s="47">
        <f t="shared" si="31"/>
        <v>60</v>
      </c>
      <c r="T225" s="47">
        <f t="shared" si="31"/>
        <v>0</v>
      </c>
      <c r="U225" s="47">
        <f t="shared" si="31"/>
        <v>13</v>
      </c>
      <c r="V225" s="47">
        <f t="shared" si="31"/>
        <v>23</v>
      </c>
      <c r="W225" s="47">
        <f t="shared" si="31"/>
        <v>21</v>
      </c>
      <c r="X225" s="47">
        <f t="shared" si="31"/>
        <v>4</v>
      </c>
      <c r="Y225" s="47">
        <f t="shared" si="31"/>
        <v>41</v>
      </c>
      <c r="Z225" s="47">
        <f t="shared" si="31"/>
        <v>0</v>
      </c>
      <c r="AA225" s="47">
        <f t="shared" si="31"/>
        <v>0</v>
      </c>
      <c r="AB225" s="47">
        <f t="shared" si="31"/>
        <v>0</v>
      </c>
      <c r="AC225" s="47">
        <f t="shared" si="31"/>
        <v>5</v>
      </c>
      <c r="AD225" s="47">
        <f t="shared" si="31"/>
        <v>0</v>
      </c>
      <c r="AE225" s="47">
        <f t="shared" si="31"/>
        <v>0</v>
      </c>
      <c r="AF225" s="47">
        <v>1.2</v>
      </c>
      <c r="AG225" s="47">
        <v>1.8</v>
      </c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</row>
    <row r="226" spans="1:103" s="16" customFormat="1" ht="84" thickBot="1">
      <c r="A226" s="87" t="s">
        <v>60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</row>
    <row r="227" spans="1:103" s="16" customFormat="1" ht="84" thickBot="1">
      <c r="A227" s="87" t="s">
        <v>18</v>
      </c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</row>
    <row r="228" spans="1:103" s="16" customFormat="1" ht="84" thickBot="1">
      <c r="A228" s="89" t="s">
        <v>69</v>
      </c>
      <c r="B228" s="87" t="s">
        <v>20</v>
      </c>
      <c r="C228" s="86" t="s">
        <v>25</v>
      </c>
      <c r="D228" s="86" t="s">
        <v>7</v>
      </c>
      <c r="E228" s="86" t="s">
        <v>76</v>
      </c>
      <c r="F228" s="86" t="s">
        <v>77</v>
      </c>
      <c r="G228" s="86" t="s">
        <v>78</v>
      </c>
      <c r="H228" s="86" t="s">
        <v>79</v>
      </c>
      <c r="I228" s="86" t="s">
        <v>80</v>
      </c>
      <c r="J228" s="86" t="s">
        <v>81</v>
      </c>
      <c r="K228" s="86" t="s">
        <v>82</v>
      </c>
      <c r="L228" s="86" t="s">
        <v>68</v>
      </c>
      <c r="M228" s="86" t="s">
        <v>83</v>
      </c>
      <c r="N228" s="86" t="s">
        <v>84</v>
      </c>
      <c r="O228" s="86" t="s">
        <v>99</v>
      </c>
      <c r="P228" s="86" t="s">
        <v>100</v>
      </c>
      <c r="Q228" s="86" t="s">
        <v>85</v>
      </c>
      <c r="R228" s="86" t="s">
        <v>86</v>
      </c>
      <c r="S228" s="86" t="s">
        <v>87</v>
      </c>
      <c r="T228" s="86" t="s">
        <v>88</v>
      </c>
      <c r="U228" s="86" t="s">
        <v>89</v>
      </c>
      <c r="V228" s="86" t="s">
        <v>90</v>
      </c>
      <c r="W228" s="86" t="s">
        <v>91</v>
      </c>
      <c r="X228" s="86" t="s">
        <v>92</v>
      </c>
      <c r="Y228" s="86" t="s">
        <v>93</v>
      </c>
      <c r="Z228" s="86" t="s">
        <v>94</v>
      </c>
      <c r="AA228" s="88" t="s">
        <v>95</v>
      </c>
      <c r="AB228" s="86" t="s">
        <v>73</v>
      </c>
      <c r="AC228" s="88" t="s">
        <v>74</v>
      </c>
      <c r="AD228" s="86" t="s">
        <v>75</v>
      </c>
      <c r="AE228" s="86" t="s">
        <v>96</v>
      </c>
      <c r="AF228" s="86" t="s">
        <v>97</v>
      </c>
      <c r="AG228" s="86" t="s">
        <v>35</v>
      </c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</row>
    <row r="229" spans="1:103" s="16" customFormat="1" ht="409.5" customHeight="1" thickBot="1">
      <c r="A229" s="89"/>
      <c r="B229" s="87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8"/>
      <c r="AB229" s="86"/>
      <c r="AC229" s="88"/>
      <c r="AD229" s="86"/>
      <c r="AE229" s="86"/>
      <c r="AF229" s="86"/>
      <c r="AG229" s="86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</row>
    <row r="230" spans="1:103" s="16" customFormat="1" ht="84" thickBot="1">
      <c r="A230" s="47">
        <v>1</v>
      </c>
      <c r="B230" s="4">
        <v>2</v>
      </c>
      <c r="C230" s="47">
        <v>3</v>
      </c>
      <c r="D230" s="47">
        <v>4</v>
      </c>
      <c r="E230" s="47">
        <v>5</v>
      </c>
      <c r="F230" s="47">
        <v>6</v>
      </c>
      <c r="G230" s="47">
        <v>7</v>
      </c>
      <c r="H230" s="47" t="s">
        <v>36</v>
      </c>
      <c r="I230" s="47">
        <v>9</v>
      </c>
      <c r="J230" s="47">
        <v>10</v>
      </c>
      <c r="K230" s="47">
        <v>11</v>
      </c>
      <c r="L230" s="47">
        <v>12</v>
      </c>
      <c r="M230" s="47">
        <v>13</v>
      </c>
      <c r="N230" s="47">
        <v>14</v>
      </c>
      <c r="O230" s="47">
        <v>15</v>
      </c>
      <c r="P230" s="47">
        <v>16</v>
      </c>
      <c r="Q230" s="47">
        <v>17</v>
      </c>
      <c r="R230" s="47">
        <v>18</v>
      </c>
      <c r="S230" s="47">
        <v>19</v>
      </c>
      <c r="T230" s="47">
        <v>20</v>
      </c>
      <c r="U230" s="47">
        <v>21</v>
      </c>
      <c r="V230" s="47">
        <v>22</v>
      </c>
      <c r="W230" s="47">
        <v>23</v>
      </c>
      <c r="X230" s="47">
        <v>24</v>
      </c>
      <c r="Y230" s="47">
        <v>25</v>
      </c>
      <c r="Z230" s="47">
        <v>26</v>
      </c>
      <c r="AA230" s="4">
        <v>27</v>
      </c>
      <c r="AB230" s="47">
        <v>28</v>
      </c>
      <c r="AC230" s="47">
        <v>29</v>
      </c>
      <c r="AD230" s="47">
        <v>30</v>
      </c>
      <c r="AE230" s="47">
        <v>31</v>
      </c>
      <c r="AF230" s="47">
        <v>32</v>
      </c>
      <c r="AG230" s="5">
        <v>33</v>
      </c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</row>
    <row r="231" spans="1:103" s="16" customFormat="1" ht="84" thickBot="1">
      <c r="A231" s="87" t="s">
        <v>40</v>
      </c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</row>
    <row r="232" spans="1:103" s="16" customFormat="1" ht="167.25" thickBot="1">
      <c r="A232" s="47">
        <v>11</v>
      </c>
      <c r="B232" s="7" t="s">
        <v>104</v>
      </c>
      <c r="C232" s="47"/>
      <c r="D232" s="47"/>
      <c r="E232" s="47"/>
      <c r="F232" s="47"/>
      <c r="G232" s="47">
        <v>51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>
        <v>7</v>
      </c>
      <c r="W232" s="47"/>
      <c r="X232" s="47"/>
      <c r="Y232" s="47"/>
      <c r="Z232" s="47"/>
      <c r="AA232" s="46"/>
      <c r="AB232" s="47"/>
      <c r="AC232" s="47"/>
      <c r="AD232" s="47"/>
      <c r="AE232" s="47"/>
      <c r="AF232" s="47"/>
      <c r="AG232" s="8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</row>
    <row r="233" spans="1:103" s="16" customFormat="1" ht="250.5" thickBot="1">
      <c r="A233" s="47">
        <v>3</v>
      </c>
      <c r="B233" s="7" t="s">
        <v>137</v>
      </c>
      <c r="C233" s="47"/>
      <c r="D233" s="47"/>
      <c r="E233" s="47"/>
      <c r="F233" s="47"/>
      <c r="G233" s="47"/>
      <c r="H233" s="47"/>
      <c r="I233" s="47">
        <v>25</v>
      </c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6"/>
      <c r="AB233" s="47"/>
      <c r="AC233" s="47"/>
      <c r="AD233" s="47"/>
      <c r="AE233" s="47"/>
      <c r="AF233" s="47"/>
      <c r="AG233" s="8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</row>
    <row r="234" spans="1:103" s="16" customFormat="1" ht="167.25" thickBot="1">
      <c r="A234" s="47">
        <v>14</v>
      </c>
      <c r="B234" s="7" t="s">
        <v>150</v>
      </c>
      <c r="C234" s="47">
        <v>17</v>
      </c>
      <c r="D234" s="47"/>
      <c r="E234" s="47"/>
      <c r="F234" s="47"/>
      <c r="G234" s="47"/>
      <c r="H234" s="47"/>
      <c r="I234" s="47">
        <v>10</v>
      </c>
      <c r="J234" s="47"/>
      <c r="K234" s="47"/>
      <c r="L234" s="47"/>
      <c r="M234" s="47"/>
      <c r="N234" s="47">
        <v>113</v>
      </c>
      <c r="O234" s="47"/>
      <c r="P234" s="47"/>
      <c r="Q234" s="47"/>
      <c r="R234" s="47"/>
      <c r="S234" s="47"/>
      <c r="T234" s="47"/>
      <c r="U234" s="47"/>
      <c r="V234" s="47">
        <v>5</v>
      </c>
      <c r="W234" s="47">
        <v>8</v>
      </c>
      <c r="X234" s="47"/>
      <c r="Y234" s="47"/>
      <c r="Z234" s="47"/>
      <c r="AA234" s="46"/>
      <c r="AB234" s="47"/>
      <c r="AC234" s="47"/>
      <c r="AD234" s="47"/>
      <c r="AE234" s="47"/>
      <c r="AF234" s="47"/>
      <c r="AG234" s="8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</row>
    <row r="235" spans="1:103" s="16" customFormat="1" ht="84" thickBot="1">
      <c r="A235" s="47" t="s">
        <v>27</v>
      </c>
      <c r="B235" s="7" t="s">
        <v>7</v>
      </c>
      <c r="C235" s="47"/>
      <c r="D235" s="47">
        <v>20</v>
      </c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6"/>
      <c r="AB235" s="47"/>
      <c r="AC235" s="47"/>
      <c r="AD235" s="47"/>
      <c r="AE235" s="47"/>
      <c r="AF235" s="47"/>
      <c r="AG235" s="8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</row>
    <row r="236" spans="1:103" s="16" customFormat="1" ht="84" thickBot="1">
      <c r="A236" s="47" t="s">
        <v>27</v>
      </c>
      <c r="B236" s="7" t="s">
        <v>43</v>
      </c>
      <c r="C236" s="47">
        <v>20</v>
      </c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6"/>
      <c r="AB236" s="47"/>
      <c r="AC236" s="47"/>
      <c r="AD236" s="47"/>
      <c r="AE236" s="47"/>
      <c r="AF236" s="47"/>
      <c r="AG236" s="8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</row>
    <row r="237" spans="1:103" s="16" customFormat="1" ht="167.25" thickBot="1">
      <c r="A237" s="47">
        <v>71</v>
      </c>
      <c r="B237" s="7" t="s">
        <v>115</v>
      </c>
      <c r="C237" s="47"/>
      <c r="D237" s="47"/>
      <c r="E237" s="47"/>
      <c r="F237" s="47"/>
      <c r="G237" s="47"/>
      <c r="H237" s="47"/>
      <c r="I237" s="47"/>
      <c r="J237" s="47"/>
      <c r="K237" s="47">
        <v>20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>
        <v>20</v>
      </c>
      <c r="Z237" s="47"/>
      <c r="AA237" s="46"/>
      <c r="AB237" s="47"/>
      <c r="AC237" s="47"/>
      <c r="AD237" s="47"/>
      <c r="AE237" s="47"/>
      <c r="AF237" s="47"/>
      <c r="AG237" s="8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</row>
    <row r="238" spans="1:103" s="16" customFormat="1" ht="84" thickBot="1">
      <c r="A238" s="47"/>
      <c r="B238" s="7" t="s">
        <v>26</v>
      </c>
      <c r="C238" s="47">
        <f aca="true" t="shared" si="32" ref="C238:AG238">SUM(C232:C237)</f>
        <v>37</v>
      </c>
      <c r="D238" s="47">
        <f t="shared" si="32"/>
        <v>20</v>
      </c>
      <c r="E238" s="47">
        <f t="shared" si="32"/>
        <v>0</v>
      </c>
      <c r="F238" s="47">
        <f t="shared" si="32"/>
        <v>0</v>
      </c>
      <c r="G238" s="47">
        <f t="shared" si="32"/>
        <v>51</v>
      </c>
      <c r="H238" s="47">
        <f t="shared" si="32"/>
        <v>0</v>
      </c>
      <c r="I238" s="47">
        <f t="shared" si="32"/>
        <v>35</v>
      </c>
      <c r="J238" s="47">
        <f t="shared" si="32"/>
        <v>0</v>
      </c>
      <c r="K238" s="47">
        <f t="shared" si="32"/>
        <v>20</v>
      </c>
      <c r="L238" s="47">
        <f t="shared" si="32"/>
        <v>0</v>
      </c>
      <c r="M238" s="47">
        <f t="shared" si="32"/>
        <v>0</v>
      </c>
      <c r="N238" s="47">
        <f t="shared" si="32"/>
        <v>113</v>
      </c>
      <c r="O238" s="47">
        <f t="shared" si="32"/>
        <v>0</v>
      </c>
      <c r="P238" s="47">
        <f t="shared" si="32"/>
        <v>0</v>
      </c>
      <c r="Q238" s="47">
        <f t="shared" si="32"/>
        <v>0</v>
      </c>
      <c r="R238" s="47">
        <f t="shared" si="32"/>
        <v>0</v>
      </c>
      <c r="S238" s="47">
        <f t="shared" si="32"/>
        <v>0</v>
      </c>
      <c r="T238" s="47">
        <f t="shared" si="32"/>
        <v>0</v>
      </c>
      <c r="U238" s="47">
        <f t="shared" si="32"/>
        <v>0</v>
      </c>
      <c r="V238" s="47">
        <f t="shared" si="32"/>
        <v>12</v>
      </c>
      <c r="W238" s="47">
        <f t="shared" si="32"/>
        <v>8</v>
      </c>
      <c r="X238" s="47">
        <f t="shared" si="32"/>
        <v>0</v>
      </c>
      <c r="Y238" s="47">
        <f t="shared" si="32"/>
        <v>20</v>
      </c>
      <c r="Z238" s="47">
        <f t="shared" si="32"/>
        <v>0</v>
      </c>
      <c r="AA238" s="46">
        <f t="shared" si="32"/>
        <v>0</v>
      </c>
      <c r="AB238" s="47">
        <f t="shared" si="32"/>
        <v>0</v>
      </c>
      <c r="AC238" s="47">
        <f t="shared" si="32"/>
        <v>0</v>
      </c>
      <c r="AD238" s="47">
        <f t="shared" si="32"/>
        <v>0</v>
      </c>
      <c r="AE238" s="47">
        <f t="shared" si="32"/>
        <v>0</v>
      </c>
      <c r="AF238" s="47">
        <f t="shared" si="32"/>
        <v>0</v>
      </c>
      <c r="AG238" s="47">
        <f t="shared" si="32"/>
        <v>0</v>
      </c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</row>
    <row r="239" spans="1:103" s="16" customFormat="1" ht="84" thickBot="1">
      <c r="A239" s="87" t="s">
        <v>41</v>
      </c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</row>
    <row r="240" spans="1:103" s="16" customFormat="1" ht="250.5" thickBot="1">
      <c r="A240" s="47">
        <v>27</v>
      </c>
      <c r="B240" s="7" t="s">
        <v>38</v>
      </c>
      <c r="C240" s="47"/>
      <c r="D240" s="47"/>
      <c r="E240" s="47"/>
      <c r="F240" s="47"/>
      <c r="G240" s="47"/>
      <c r="H240" s="47"/>
      <c r="I240" s="47">
        <v>60</v>
      </c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6"/>
      <c r="AB240" s="47"/>
      <c r="AC240" s="47"/>
      <c r="AD240" s="47"/>
      <c r="AE240" s="47"/>
      <c r="AF240" s="47"/>
      <c r="AG240" s="8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</row>
    <row r="241" spans="1:103" s="16" customFormat="1" ht="167.25" thickBot="1">
      <c r="A241" s="47">
        <v>49</v>
      </c>
      <c r="B241" s="7" t="s">
        <v>126</v>
      </c>
      <c r="C241" s="47"/>
      <c r="D241" s="47"/>
      <c r="E241" s="47"/>
      <c r="F241" s="47"/>
      <c r="G241" s="47"/>
      <c r="H241" s="47">
        <v>88</v>
      </c>
      <c r="I241" s="47">
        <v>21</v>
      </c>
      <c r="J241" s="47"/>
      <c r="K241" s="47"/>
      <c r="L241" s="47"/>
      <c r="M241" s="47">
        <v>34</v>
      </c>
      <c r="N241" s="47"/>
      <c r="O241" s="47"/>
      <c r="P241" s="47"/>
      <c r="Q241" s="47"/>
      <c r="R241" s="47"/>
      <c r="S241" s="47"/>
      <c r="T241" s="47"/>
      <c r="U241" s="47"/>
      <c r="V241" s="47"/>
      <c r="W241" s="47">
        <v>2</v>
      </c>
      <c r="X241" s="47">
        <v>2.5</v>
      </c>
      <c r="Y241" s="47"/>
      <c r="Z241" s="47"/>
      <c r="AA241" s="46"/>
      <c r="AB241" s="47"/>
      <c r="AC241" s="47"/>
      <c r="AD241" s="47"/>
      <c r="AE241" s="47"/>
      <c r="AF241" s="47"/>
      <c r="AG241" s="8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</row>
    <row r="242" spans="1:103" s="16" customFormat="1" ht="167.25" thickBot="1">
      <c r="A242" s="47">
        <v>45</v>
      </c>
      <c r="B242" s="7" t="s">
        <v>172</v>
      </c>
      <c r="C242" s="47"/>
      <c r="D242" s="47"/>
      <c r="E242" s="47">
        <v>1.7</v>
      </c>
      <c r="F242" s="47"/>
      <c r="G242" s="47"/>
      <c r="H242" s="47"/>
      <c r="I242" s="9">
        <v>181.8</v>
      </c>
      <c r="J242" s="9"/>
      <c r="K242" s="47"/>
      <c r="L242" s="47"/>
      <c r="M242" s="47">
        <v>81</v>
      </c>
      <c r="N242" s="47"/>
      <c r="O242" s="47"/>
      <c r="P242" s="47"/>
      <c r="Q242" s="47"/>
      <c r="R242" s="47"/>
      <c r="S242" s="47"/>
      <c r="T242" s="47"/>
      <c r="U242" s="47"/>
      <c r="V242" s="47">
        <v>7</v>
      </c>
      <c r="W242" s="47"/>
      <c r="X242" s="47"/>
      <c r="Y242" s="47">
        <v>4</v>
      </c>
      <c r="Z242" s="47"/>
      <c r="AA242" s="46"/>
      <c r="AB242" s="47"/>
      <c r="AC242" s="47"/>
      <c r="AD242" s="47"/>
      <c r="AE242" s="47"/>
      <c r="AF242" s="47"/>
      <c r="AG242" s="8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</row>
    <row r="243" spans="1:103" s="16" customFormat="1" ht="174" customHeight="1" thickBot="1">
      <c r="A243" s="47">
        <v>25</v>
      </c>
      <c r="B243" s="7" t="s">
        <v>31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>
        <v>200</v>
      </c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6"/>
      <c r="AB243" s="47"/>
      <c r="AC243" s="47"/>
      <c r="AD243" s="47"/>
      <c r="AE243" s="47"/>
      <c r="AF243" s="47"/>
      <c r="AG243" s="8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</row>
    <row r="244" spans="1:103" s="16" customFormat="1" ht="84" thickBot="1">
      <c r="A244" s="47" t="s">
        <v>27</v>
      </c>
      <c r="B244" s="7" t="s">
        <v>25</v>
      </c>
      <c r="C244" s="47">
        <v>60</v>
      </c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6"/>
      <c r="AB244" s="47"/>
      <c r="AC244" s="47"/>
      <c r="AD244" s="47"/>
      <c r="AE244" s="47"/>
      <c r="AF244" s="47"/>
      <c r="AG244" s="8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</row>
    <row r="245" spans="1:103" s="16" customFormat="1" ht="84" thickBot="1">
      <c r="A245" s="47" t="s">
        <v>27</v>
      </c>
      <c r="B245" s="7" t="s">
        <v>7</v>
      </c>
      <c r="C245" s="47"/>
      <c r="D245" s="47">
        <v>30</v>
      </c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6"/>
      <c r="AB245" s="47"/>
      <c r="AC245" s="47"/>
      <c r="AD245" s="47"/>
      <c r="AE245" s="47"/>
      <c r="AF245" s="47"/>
      <c r="AG245" s="8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</row>
    <row r="246" spans="1:103" s="16" customFormat="1" ht="84" thickBot="1">
      <c r="A246" s="47"/>
      <c r="B246" s="7" t="s">
        <v>26</v>
      </c>
      <c r="C246" s="47">
        <f aca="true" t="shared" si="33" ref="C246:AG246">SUM(C240:C245)</f>
        <v>60</v>
      </c>
      <c r="D246" s="47">
        <f t="shared" si="33"/>
        <v>30</v>
      </c>
      <c r="E246" s="47">
        <f t="shared" si="33"/>
        <v>1.7</v>
      </c>
      <c r="F246" s="47">
        <f t="shared" si="33"/>
        <v>0</v>
      </c>
      <c r="G246" s="47">
        <f t="shared" si="33"/>
        <v>0</v>
      </c>
      <c r="H246" s="47">
        <f t="shared" si="33"/>
        <v>88</v>
      </c>
      <c r="I246" s="47">
        <f t="shared" si="33"/>
        <v>262.8</v>
      </c>
      <c r="J246" s="47">
        <f t="shared" si="33"/>
        <v>0</v>
      </c>
      <c r="K246" s="47">
        <f t="shared" si="33"/>
        <v>0</v>
      </c>
      <c r="L246" s="47">
        <f t="shared" si="33"/>
        <v>200</v>
      </c>
      <c r="M246" s="47">
        <f t="shared" si="33"/>
        <v>115</v>
      </c>
      <c r="N246" s="47">
        <f t="shared" si="33"/>
        <v>0</v>
      </c>
      <c r="O246" s="47">
        <f t="shared" si="33"/>
        <v>0</v>
      </c>
      <c r="P246" s="47">
        <f t="shared" si="33"/>
        <v>0</v>
      </c>
      <c r="Q246" s="47">
        <f t="shared" si="33"/>
        <v>0</v>
      </c>
      <c r="R246" s="47">
        <f t="shared" si="33"/>
        <v>0</v>
      </c>
      <c r="S246" s="47">
        <f t="shared" si="33"/>
        <v>0</v>
      </c>
      <c r="T246" s="47">
        <f t="shared" si="33"/>
        <v>0</v>
      </c>
      <c r="U246" s="47">
        <f t="shared" si="33"/>
        <v>0</v>
      </c>
      <c r="V246" s="47">
        <f t="shared" si="33"/>
        <v>7</v>
      </c>
      <c r="W246" s="47">
        <f t="shared" si="33"/>
        <v>2</v>
      </c>
      <c r="X246" s="47">
        <f t="shared" si="33"/>
        <v>2.5</v>
      </c>
      <c r="Y246" s="47">
        <f t="shared" si="33"/>
        <v>4</v>
      </c>
      <c r="Z246" s="47">
        <f t="shared" si="33"/>
        <v>0</v>
      </c>
      <c r="AA246" s="46">
        <f t="shared" si="33"/>
        <v>0</v>
      </c>
      <c r="AB246" s="47">
        <f t="shared" si="33"/>
        <v>0</v>
      </c>
      <c r="AC246" s="47">
        <f t="shared" si="33"/>
        <v>0</v>
      </c>
      <c r="AD246" s="47">
        <f t="shared" si="33"/>
        <v>0</v>
      </c>
      <c r="AE246" s="47">
        <f t="shared" si="33"/>
        <v>0</v>
      </c>
      <c r="AF246" s="47">
        <f t="shared" si="33"/>
        <v>0</v>
      </c>
      <c r="AG246" s="47">
        <f t="shared" si="33"/>
        <v>0</v>
      </c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</row>
    <row r="247" spans="1:103" s="16" customFormat="1" ht="84" thickBot="1">
      <c r="A247" s="87" t="s">
        <v>59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</row>
    <row r="248" spans="1:103" s="16" customFormat="1" ht="84" thickBot="1">
      <c r="A248" s="47">
        <v>57</v>
      </c>
      <c r="B248" s="7" t="s">
        <v>6</v>
      </c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>
        <v>15</v>
      </c>
      <c r="Z248" s="47"/>
      <c r="AA248" s="4">
        <v>1</v>
      </c>
      <c r="AB248" s="47"/>
      <c r="AC248" s="47"/>
      <c r="AD248" s="47"/>
      <c r="AE248" s="47"/>
      <c r="AF248" s="47"/>
      <c r="AG248" s="8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</row>
    <row r="249" spans="1:103" s="16" customFormat="1" ht="84" thickBot="1">
      <c r="A249" s="47">
        <v>18</v>
      </c>
      <c r="B249" s="7" t="s">
        <v>33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>
        <v>54</v>
      </c>
      <c r="R249" s="47"/>
      <c r="S249" s="47"/>
      <c r="T249" s="47"/>
      <c r="U249" s="47"/>
      <c r="V249" s="47">
        <v>8</v>
      </c>
      <c r="W249" s="47"/>
      <c r="X249" s="47">
        <v>80</v>
      </c>
      <c r="Y249" s="47"/>
      <c r="Z249" s="47"/>
      <c r="AA249" s="46"/>
      <c r="AB249" s="47"/>
      <c r="AC249" s="47"/>
      <c r="AD249" s="47"/>
      <c r="AE249" s="47"/>
      <c r="AF249" s="47"/>
      <c r="AG249" s="8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</row>
    <row r="250" spans="1:103" s="16" customFormat="1" ht="84" thickBot="1">
      <c r="A250" s="47" t="s">
        <v>27</v>
      </c>
      <c r="B250" s="7" t="s">
        <v>43</v>
      </c>
      <c r="C250" s="47">
        <v>20</v>
      </c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6"/>
      <c r="AB250" s="47"/>
      <c r="AC250" s="47"/>
      <c r="AD250" s="47"/>
      <c r="AE250" s="47"/>
      <c r="AF250" s="47"/>
      <c r="AG250" s="8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</row>
    <row r="251" spans="1:103" s="16" customFormat="1" ht="84" thickBot="1">
      <c r="A251" s="47"/>
      <c r="B251" s="7" t="s">
        <v>26</v>
      </c>
      <c r="C251" s="47">
        <f>C248+C249+C250</f>
        <v>20</v>
      </c>
      <c r="D251" s="47">
        <f aca="true" t="shared" si="34" ref="D251:AG251">D248+D249+D250</f>
        <v>0</v>
      </c>
      <c r="E251" s="47">
        <f t="shared" si="34"/>
        <v>0</v>
      </c>
      <c r="F251" s="47">
        <f t="shared" si="34"/>
        <v>0</v>
      </c>
      <c r="G251" s="47">
        <f t="shared" si="34"/>
        <v>0</v>
      </c>
      <c r="H251" s="47">
        <f t="shared" si="34"/>
        <v>0</v>
      </c>
      <c r="I251" s="47">
        <f t="shared" si="34"/>
        <v>0</v>
      </c>
      <c r="J251" s="47">
        <f t="shared" si="34"/>
        <v>0</v>
      </c>
      <c r="K251" s="47">
        <f t="shared" si="34"/>
        <v>0</v>
      </c>
      <c r="L251" s="47">
        <f t="shared" si="34"/>
        <v>0</v>
      </c>
      <c r="M251" s="47">
        <f t="shared" si="34"/>
        <v>0</v>
      </c>
      <c r="N251" s="47">
        <f t="shared" si="34"/>
        <v>0</v>
      </c>
      <c r="O251" s="47">
        <f t="shared" si="34"/>
        <v>0</v>
      </c>
      <c r="P251" s="47">
        <f t="shared" si="34"/>
        <v>0</v>
      </c>
      <c r="Q251" s="47">
        <f t="shared" si="34"/>
        <v>54</v>
      </c>
      <c r="R251" s="47">
        <f t="shared" si="34"/>
        <v>0</v>
      </c>
      <c r="S251" s="47">
        <f t="shared" si="34"/>
        <v>0</v>
      </c>
      <c r="T251" s="47">
        <f t="shared" si="34"/>
        <v>0</v>
      </c>
      <c r="U251" s="47">
        <f t="shared" si="34"/>
        <v>0</v>
      </c>
      <c r="V251" s="47">
        <f t="shared" si="34"/>
        <v>8</v>
      </c>
      <c r="W251" s="47">
        <f t="shared" si="34"/>
        <v>0</v>
      </c>
      <c r="X251" s="47">
        <f t="shared" si="34"/>
        <v>80</v>
      </c>
      <c r="Y251" s="47">
        <f t="shared" si="34"/>
        <v>15</v>
      </c>
      <c r="Z251" s="47">
        <f t="shared" si="34"/>
        <v>0</v>
      </c>
      <c r="AA251" s="47">
        <f t="shared" si="34"/>
        <v>1</v>
      </c>
      <c r="AB251" s="47">
        <f t="shared" si="34"/>
        <v>0</v>
      </c>
      <c r="AC251" s="47">
        <f t="shared" si="34"/>
        <v>0</v>
      </c>
      <c r="AD251" s="47">
        <f t="shared" si="34"/>
        <v>0</v>
      </c>
      <c r="AE251" s="47">
        <f t="shared" si="34"/>
        <v>0</v>
      </c>
      <c r="AF251" s="47">
        <f t="shared" si="34"/>
        <v>0</v>
      </c>
      <c r="AG251" s="47">
        <f t="shared" si="34"/>
        <v>0</v>
      </c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</row>
    <row r="252" spans="1:103" s="16" customFormat="1" ht="167.25" thickBot="1">
      <c r="A252" s="47"/>
      <c r="B252" s="7" t="s">
        <v>110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6"/>
      <c r="AB252" s="47"/>
      <c r="AC252" s="47"/>
      <c r="AD252" s="47"/>
      <c r="AE252" s="47"/>
      <c r="AF252" s="47">
        <v>1.2</v>
      </c>
      <c r="AG252" s="5">
        <v>1.8</v>
      </c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</row>
    <row r="253" spans="1:103" s="16" customFormat="1" ht="84" thickBot="1">
      <c r="A253" s="47"/>
      <c r="B253" s="10" t="s">
        <v>9</v>
      </c>
      <c r="C253" s="47">
        <f aca="true" t="shared" si="35" ref="C253:AE253">C238+C246+C251</f>
        <v>117</v>
      </c>
      <c r="D253" s="47">
        <f t="shared" si="35"/>
        <v>50</v>
      </c>
      <c r="E253" s="47">
        <f t="shared" si="35"/>
        <v>1.7</v>
      </c>
      <c r="F253" s="47">
        <f t="shared" si="35"/>
        <v>0</v>
      </c>
      <c r="G253" s="47">
        <f t="shared" si="35"/>
        <v>51</v>
      </c>
      <c r="H253" s="47">
        <f t="shared" si="35"/>
        <v>88</v>
      </c>
      <c r="I253" s="47">
        <f t="shared" si="35"/>
        <v>297.8</v>
      </c>
      <c r="J253" s="47">
        <f t="shared" si="35"/>
        <v>0</v>
      </c>
      <c r="K253" s="47">
        <f t="shared" si="35"/>
        <v>20</v>
      </c>
      <c r="L253" s="47">
        <f t="shared" si="35"/>
        <v>200</v>
      </c>
      <c r="M253" s="47">
        <f t="shared" si="35"/>
        <v>115</v>
      </c>
      <c r="N253" s="47">
        <f t="shared" si="35"/>
        <v>113</v>
      </c>
      <c r="O253" s="47">
        <f t="shared" si="35"/>
        <v>0</v>
      </c>
      <c r="P253" s="47">
        <f t="shared" si="35"/>
        <v>0</v>
      </c>
      <c r="Q253" s="47">
        <f t="shared" si="35"/>
        <v>54</v>
      </c>
      <c r="R253" s="47">
        <f t="shared" si="35"/>
        <v>0</v>
      </c>
      <c r="S253" s="47">
        <f t="shared" si="35"/>
        <v>0</v>
      </c>
      <c r="T253" s="47">
        <f t="shared" si="35"/>
        <v>0</v>
      </c>
      <c r="U253" s="47">
        <f t="shared" si="35"/>
        <v>0</v>
      </c>
      <c r="V253" s="47">
        <f t="shared" si="35"/>
        <v>27</v>
      </c>
      <c r="W253" s="47">
        <f t="shared" si="35"/>
        <v>10</v>
      </c>
      <c r="X253" s="47">
        <f t="shared" si="35"/>
        <v>82.5</v>
      </c>
      <c r="Y253" s="47">
        <f t="shared" si="35"/>
        <v>39</v>
      </c>
      <c r="Z253" s="47">
        <f t="shared" si="35"/>
        <v>0</v>
      </c>
      <c r="AA253" s="47">
        <f t="shared" si="35"/>
        <v>1</v>
      </c>
      <c r="AB253" s="47">
        <f t="shared" si="35"/>
        <v>0</v>
      </c>
      <c r="AC253" s="47">
        <f t="shared" si="35"/>
        <v>0</v>
      </c>
      <c r="AD253" s="47">
        <f t="shared" si="35"/>
        <v>0</v>
      </c>
      <c r="AE253" s="47">
        <f t="shared" si="35"/>
        <v>0</v>
      </c>
      <c r="AF253" s="47">
        <v>1.2</v>
      </c>
      <c r="AG253" s="47">
        <v>1.8</v>
      </c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</row>
    <row r="254" spans="1:103" s="13" customFormat="1" ht="77.25" customHeight="1">
      <c r="A254" s="87" t="s">
        <v>60</v>
      </c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</row>
    <row r="255" spans="1:103" s="14" customFormat="1" ht="71.25" customHeight="1" thickBot="1">
      <c r="A255" s="87" t="s">
        <v>19</v>
      </c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</row>
    <row r="256" spans="1:33" ht="70.5" customHeight="1">
      <c r="A256" s="89" t="s">
        <v>69</v>
      </c>
      <c r="B256" s="87" t="s">
        <v>20</v>
      </c>
      <c r="C256" s="86" t="s">
        <v>25</v>
      </c>
      <c r="D256" s="86" t="s">
        <v>7</v>
      </c>
      <c r="E256" s="86" t="s">
        <v>76</v>
      </c>
      <c r="F256" s="86" t="s">
        <v>77</v>
      </c>
      <c r="G256" s="86" t="s">
        <v>78</v>
      </c>
      <c r="H256" s="86" t="s">
        <v>79</v>
      </c>
      <c r="I256" s="86" t="s">
        <v>80</v>
      </c>
      <c r="J256" s="86" t="s">
        <v>81</v>
      </c>
      <c r="K256" s="86" t="s">
        <v>82</v>
      </c>
      <c r="L256" s="86" t="s">
        <v>68</v>
      </c>
      <c r="M256" s="86" t="s">
        <v>83</v>
      </c>
      <c r="N256" s="86" t="s">
        <v>84</v>
      </c>
      <c r="O256" s="86" t="s">
        <v>99</v>
      </c>
      <c r="P256" s="86" t="s">
        <v>100</v>
      </c>
      <c r="Q256" s="86" t="s">
        <v>85</v>
      </c>
      <c r="R256" s="86" t="s">
        <v>86</v>
      </c>
      <c r="S256" s="86" t="s">
        <v>87</v>
      </c>
      <c r="T256" s="86" t="s">
        <v>88</v>
      </c>
      <c r="U256" s="86" t="s">
        <v>89</v>
      </c>
      <c r="V256" s="86" t="s">
        <v>90</v>
      </c>
      <c r="W256" s="86" t="s">
        <v>91</v>
      </c>
      <c r="X256" s="86" t="s">
        <v>92</v>
      </c>
      <c r="Y256" s="86" t="s">
        <v>93</v>
      </c>
      <c r="Z256" s="86" t="s">
        <v>94</v>
      </c>
      <c r="AA256" s="88" t="s">
        <v>95</v>
      </c>
      <c r="AB256" s="86" t="s">
        <v>73</v>
      </c>
      <c r="AC256" s="88" t="s">
        <v>74</v>
      </c>
      <c r="AD256" s="86" t="s">
        <v>75</v>
      </c>
      <c r="AE256" s="86" t="s">
        <v>96</v>
      </c>
      <c r="AF256" s="86" t="s">
        <v>97</v>
      </c>
      <c r="AG256" s="86" t="s">
        <v>35</v>
      </c>
    </row>
    <row r="257" spans="1:33" ht="409.5" customHeight="1">
      <c r="A257" s="89"/>
      <c r="B257" s="87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8"/>
      <c r="AB257" s="86"/>
      <c r="AC257" s="88"/>
      <c r="AD257" s="86"/>
      <c r="AE257" s="86"/>
      <c r="AF257" s="86"/>
      <c r="AG257" s="86"/>
    </row>
    <row r="258" spans="1:33" ht="84" thickBot="1">
      <c r="A258" s="47">
        <v>1</v>
      </c>
      <c r="B258" s="4">
        <v>2</v>
      </c>
      <c r="C258" s="47">
        <v>3</v>
      </c>
      <c r="D258" s="47">
        <v>4</v>
      </c>
      <c r="E258" s="47">
        <v>5</v>
      </c>
      <c r="F258" s="47">
        <v>6</v>
      </c>
      <c r="G258" s="47">
        <v>7</v>
      </c>
      <c r="H258" s="47" t="s">
        <v>36</v>
      </c>
      <c r="I258" s="47">
        <v>9</v>
      </c>
      <c r="J258" s="47">
        <v>10</v>
      </c>
      <c r="K258" s="47">
        <v>11</v>
      </c>
      <c r="L258" s="47">
        <v>12</v>
      </c>
      <c r="M258" s="47">
        <v>13</v>
      </c>
      <c r="N258" s="47">
        <v>14</v>
      </c>
      <c r="O258" s="47">
        <v>15</v>
      </c>
      <c r="P258" s="47">
        <v>16</v>
      </c>
      <c r="Q258" s="47">
        <v>17</v>
      </c>
      <c r="R258" s="47">
        <v>18</v>
      </c>
      <c r="S258" s="47">
        <v>19</v>
      </c>
      <c r="T258" s="47">
        <v>20</v>
      </c>
      <c r="U258" s="47">
        <v>21</v>
      </c>
      <c r="V258" s="47">
        <v>22</v>
      </c>
      <c r="W258" s="47">
        <v>23</v>
      </c>
      <c r="X258" s="47">
        <v>24</v>
      </c>
      <c r="Y258" s="47">
        <v>25</v>
      </c>
      <c r="Z258" s="47">
        <v>26</v>
      </c>
      <c r="AA258" s="4">
        <v>27</v>
      </c>
      <c r="AB258" s="47">
        <v>28</v>
      </c>
      <c r="AC258" s="47">
        <v>29</v>
      </c>
      <c r="AD258" s="47">
        <v>30</v>
      </c>
      <c r="AE258" s="47">
        <v>31</v>
      </c>
      <c r="AF258" s="47">
        <v>32</v>
      </c>
      <c r="AG258" s="5">
        <v>33</v>
      </c>
    </row>
    <row r="259" spans="1:103" s="3" customFormat="1" ht="71.25" customHeight="1" thickBot="1">
      <c r="A259" s="87" t="s">
        <v>40</v>
      </c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</row>
    <row r="260" spans="1:33" ht="71.25" customHeight="1">
      <c r="A260" s="47">
        <v>9</v>
      </c>
      <c r="B260" s="7" t="s">
        <v>130</v>
      </c>
      <c r="C260" s="47"/>
      <c r="D260" s="47"/>
      <c r="E260" s="47"/>
      <c r="F260" s="47">
        <v>49</v>
      </c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>
        <v>98</v>
      </c>
      <c r="R260" s="47"/>
      <c r="S260" s="47"/>
      <c r="T260" s="47"/>
      <c r="U260" s="47"/>
      <c r="V260" s="47">
        <v>5</v>
      </c>
      <c r="W260" s="47"/>
      <c r="X260" s="47"/>
      <c r="Y260" s="47">
        <v>5</v>
      </c>
      <c r="Z260" s="47"/>
      <c r="AA260" s="46"/>
      <c r="AB260" s="47"/>
      <c r="AC260" s="47"/>
      <c r="AD260" s="47"/>
      <c r="AE260" s="47"/>
      <c r="AF260" s="47"/>
      <c r="AG260" s="8"/>
    </row>
    <row r="261" spans="1:33" ht="71.25" customHeight="1">
      <c r="A261" s="47">
        <v>38</v>
      </c>
      <c r="B261" s="7" t="s">
        <v>103</v>
      </c>
      <c r="C261" s="47"/>
      <c r="D261" s="47"/>
      <c r="E261" s="47"/>
      <c r="F261" s="47"/>
      <c r="G261" s="47"/>
      <c r="H261" s="47"/>
      <c r="I261" s="9"/>
      <c r="J261" s="9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>
        <v>40</v>
      </c>
      <c r="Y261" s="47"/>
      <c r="Z261" s="47"/>
      <c r="AA261" s="46"/>
      <c r="AB261" s="47"/>
      <c r="AC261" s="47"/>
      <c r="AD261" s="47"/>
      <c r="AE261" s="47"/>
      <c r="AF261" s="47"/>
      <c r="AG261" s="8"/>
    </row>
    <row r="262" spans="1:33" ht="71.25" customHeight="1">
      <c r="A262" s="47">
        <v>68</v>
      </c>
      <c r="B262" s="7" t="s">
        <v>138</v>
      </c>
      <c r="C262" s="47">
        <v>30</v>
      </c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>
        <v>10</v>
      </c>
      <c r="U262" s="47"/>
      <c r="V262" s="47">
        <v>10</v>
      </c>
      <c r="W262" s="47"/>
      <c r="X262" s="47"/>
      <c r="Y262" s="47"/>
      <c r="Z262" s="47"/>
      <c r="AA262" s="46"/>
      <c r="AB262" s="47"/>
      <c r="AC262" s="47"/>
      <c r="AD262" s="47"/>
      <c r="AE262" s="47"/>
      <c r="AF262" s="47"/>
      <c r="AG262" s="8"/>
    </row>
    <row r="263" spans="1:33" ht="71.25" customHeight="1">
      <c r="A263" s="47" t="s">
        <v>27</v>
      </c>
      <c r="B263" s="7" t="s">
        <v>7</v>
      </c>
      <c r="C263" s="47"/>
      <c r="D263" s="47">
        <v>20</v>
      </c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6"/>
      <c r="AB263" s="47"/>
      <c r="AC263" s="47"/>
      <c r="AD263" s="47"/>
      <c r="AE263" s="47"/>
      <c r="AF263" s="47"/>
      <c r="AG263" s="8"/>
    </row>
    <row r="264" spans="1:33" ht="71.25" customHeight="1">
      <c r="A264" s="47">
        <v>36</v>
      </c>
      <c r="B264" s="7" t="s">
        <v>57</v>
      </c>
      <c r="C264" s="47"/>
      <c r="D264" s="47"/>
      <c r="E264" s="47"/>
      <c r="F264" s="47"/>
      <c r="G264" s="47"/>
      <c r="H264" s="47"/>
      <c r="I264" s="9"/>
      <c r="J264" s="9"/>
      <c r="K264" s="47"/>
      <c r="L264" s="47"/>
      <c r="M264" s="47"/>
      <c r="N264" s="47"/>
      <c r="O264" s="47"/>
      <c r="P264" s="47"/>
      <c r="Q264" s="47">
        <v>100</v>
      </c>
      <c r="R264" s="47"/>
      <c r="S264" s="47"/>
      <c r="T264" s="47"/>
      <c r="U264" s="47"/>
      <c r="V264" s="47"/>
      <c r="W264" s="47"/>
      <c r="X264" s="47"/>
      <c r="Y264" s="47">
        <v>20</v>
      </c>
      <c r="Z264" s="47"/>
      <c r="AA264" s="46"/>
      <c r="AB264" s="47">
        <v>4</v>
      </c>
      <c r="AC264" s="47"/>
      <c r="AD264" s="47"/>
      <c r="AE264" s="47"/>
      <c r="AF264" s="47"/>
      <c r="AG264" s="8"/>
    </row>
    <row r="265" spans="1:33" ht="84" thickBot="1">
      <c r="A265" s="47"/>
      <c r="B265" s="7" t="s">
        <v>26</v>
      </c>
      <c r="C265" s="47">
        <f>C260+C261+C262+C263+C264</f>
        <v>30</v>
      </c>
      <c r="D265" s="47">
        <f aca="true" t="shared" si="36" ref="D265:AG265">D260+D261+D262+D263+D264</f>
        <v>20</v>
      </c>
      <c r="E265" s="47">
        <f t="shared" si="36"/>
        <v>0</v>
      </c>
      <c r="F265" s="47">
        <f t="shared" si="36"/>
        <v>49</v>
      </c>
      <c r="G265" s="47">
        <f t="shared" si="36"/>
        <v>0</v>
      </c>
      <c r="H265" s="47">
        <f t="shared" si="36"/>
        <v>0</v>
      </c>
      <c r="I265" s="47">
        <f t="shared" si="36"/>
        <v>0</v>
      </c>
      <c r="J265" s="47">
        <f t="shared" si="36"/>
        <v>0</v>
      </c>
      <c r="K265" s="47">
        <f t="shared" si="36"/>
        <v>0</v>
      </c>
      <c r="L265" s="47">
        <f t="shared" si="36"/>
        <v>0</v>
      </c>
      <c r="M265" s="47">
        <f t="shared" si="36"/>
        <v>0</v>
      </c>
      <c r="N265" s="47">
        <f t="shared" si="36"/>
        <v>0</v>
      </c>
      <c r="O265" s="47">
        <f t="shared" si="36"/>
        <v>0</v>
      </c>
      <c r="P265" s="47">
        <f t="shared" si="36"/>
        <v>0</v>
      </c>
      <c r="Q265" s="47">
        <f t="shared" si="36"/>
        <v>198</v>
      </c>
      <c r="R265" s="47">
        <f t="shared" si="36"/>
        <v>0</v>
      </c>
      <c r="S265" s="47">
        <f t="shared" si="36"/>
        <v>0</v>
      </c>
      <c r="T265" s="47">
        <f t="shared" si="36"/>
        <v>10</v>
      </c>
      <c r="U265" s="47">
        <f t="shared" si="36"/>
        <v>0</v>
      </c>
      <c r="V265" s="47">
        <f t="shared" si="36"/>
        <v>15</v>
      </c>
      <c r="W265" s="47">
        <f t="shared" si="36"/>
        <v>0</v>
      </c>
      <c r="X265" s="47">
        <f t="shared" si="36"/>
        <v>40</v>
      </c>
      <c r="Y265" s="47">
        <f t="shared" si="36"/>
        <v>25</v>
      </c>
      <c r="Z265" s="47">
        <f t="shared" si="36"/>
        <v>0</v>
      </c>
      <c r="AA265" s="47">
        <f t="shared" si="36"/>
        <v>0</v>
      </c>
      <c r="AB265" s="47">
        <f t="shared" si="36"/>
        <v>4</v>
      </c>
      <c r="AC265" s="47">
        <f t="shared" si="36"/>
        <v>0</v>
      </c>
      <c r="AD265" s="47">
        <f t="shared" si="36"/>
        <v>0</v>
      </c>
      <c r="AE265" s="47">
        <f t="shared" si="36"/>
        <v>0</v>
      </c>
      <c r="AF265" s="47">
        <f t="shared" si="36"/>
        <v>0</v>
      </c>
      <c r="AG265" s="47">
        <f t="shared" si="36"/>
        <v>0</v>
      </c>
    </row>
    <row r="266" spans="1:103" s="3" customFormat="1" ht="84" thickBot="1">
      <c r="A266" s="87" t="s">
        <v>41</v>
      </c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</row>
    <row r="267" spans="1:33" ht="166.5">
      <c r="A267" s="47">
        <v>4</v>
      </c>
      <c r="B267" s="7" t="s">
        <v>136</v>
      </c>
      <c r="C267" s="47"/>
      <c r="D267" s="47"/>
      <c r="E267" s="47"/>
      <c r="F267" s="47"/>
      <c r="G267" s="47"/>
      <c r="H267" s="47"/>
      <c r="I267" s="47">
        <v>60</v>
      </c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6"/>
      <c r="AB267" s="47"/>
      <c r="AC267" s="47"/>
      <c r="AD267" s="47"/>
      <c r="AE267" s="47"/>
      <c r="AF267" s="47"/>
      <c r="AG267" s="8"/>
    </row>
    <row r="268" spans="1:33" ht="240.75" customHeight="1">
      <c r="A268" s="47">
        <v>59</v>
      </c>
      <c r="B268" s="7" t="s">
        <v>159</v>
      </c>
      <c r="C268" s="47"/>
      <c r="D268" s="47"/>
      <c r="E268" s="47"/>
      <c r="F268" s="47"/>
      <c r="G268" s="47"/>
      <c r="H268" s="47">
        <v>38</v>
      </c>
      <c r="I268" s="47">
        <v>41</v>
      </c>
      <c r="J268" s="47"/>
      <c r="K268" s="47"/>
      <c r="L268" s="47"/>
      <c r="M268" s="47">
        <v>24</v>
      </c>
      <c r="N268" s="47">
        <v>35</v>
      </c>
      <c r="O268" s="47"/>
      <c r="P268" s="47"/>
      <c r="Q268" s="47"/>
      <c r="R268" s="47"/>
      <c r="S268" s="47"/>
      <c r="T268" s="47"/>
      <c r="U268" s="47">
        <v>5</v>
      </c>
      <c r="V268" s="47">
        <v>4</v>
      </c>
      <c r="W268" s="47"/>
      <c r="X268" s="47"/>
      <c r="Y268" s="47"/>
      <c r="Z268" s="47"/>
      <c r="AA268" s="46"/>
      <c r="AB268" s="47"/>
      <c r="AC268" s="47"/>
      <c r="AD268" s="47"/>
      <c r="AE268" s="47"/>
      <c r="AF268" s="47"/>
      <c r="AG268" s="8"/>
    </row>
    <row r="269" spans="1:33" ht="83.25">
      <c r="A269" s="47">
        <v>21</v>
      </c>
      <c r="B269" s="7" t="s">
        <v>121</v>
      </c>
      <c r="C269" s="47"/>
      <c r="D269" s="47"/>
      <c r="E269" s="47"/>
      <c r="F269" s="47"/>
      <c r="G269" s="47"/>
      <c r="H269" s="47">
        <v>149</v>
      </c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7</v>
      </c>
      <c r="W269" s="47"/>
      <c r="X269" s="47"/>
      <c r="Y269" s="47"/>
      <c r="Z269" s="47"/>
      <c r="AA269" s="46"/>
      <c r="AB269" s="47"/>
      <c r="AC269" s="47"/>
      <c r="AD269" s="47"/>
      <c r="AE269" s="47"/>
      <c r="AF269" s="47"/>
      <c r="AG269" s="8"/>
    </row>
    <row r="270" spans="1:33" ht="83.25">
      <c r="A270" s="47">
        <v>42</v>
      </c>
      <c r="B270" s="7" t="s">
        <v>127</v>
      </c>
      <c r="C270" s="47"/>
      <c r="D270" s="47"/>
      <c r="E270" s="47">
        <v>0.6</v>
      </c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>
        <v>13</v>
      </c>
      <c r="V270" s="47">
        <v>0.6</v>
      </c>
      <c r="W270" s="47"/>
      <c r="X270" s="47"/>
      <c r="Y270" s="47"/>
      <c r="Z270" s="47"/>
      <c r="AA270" s="46"/>
      <c r="AB270" s="47"/>
      <c r="AC270" s="47"/>
      <c r="AD270" s="47"/>
      <c r="AE270" s="47"/>
      <c r="AF270" s="47"/>
      <c r="AG270" s="8"/>
    </row>
    <row r="271" spans="1:33" ht="83.25">
      <c r="A271" s="47">
        <v>26</v>
      </c>
      <c r="B271" s="7" t="s">
        <v>128</v>
      </c>
      <c r="C271" s="47"/>
      <c r="D271" s="47"/>
      <c r="E271" s="47"/>
      <c r="F271" s="47">
        <v>6</v>
      </c>
      <c r="G271" s="47"/>
      <c r="H271" s="47"/>
      <c r="I271" s="47">
        <v>57</v>
      </c>
      <c r="J271" s="47"/>
      <c r="K271" s="47"/>
      <c r="L271" s="47"/>
      <c r="M271" s="47">
        <v>36</v>
      </c>
      <c r="N271" s="47"/>
      <c r="O271" s="5"/>
      <c r="P271" s="47"/>
      <c r="Q271" s="47"/>
      <c r="R271" s="47"/>
      <c r="S271" s="47"/>
      <c r="T271" s="47"/>
      <c r="U271" s="47"/>
      <c r="V271" s="47">
        <v>3</v>
      </c>
      <c r="W271" s="47"/>
      <c r="X271" s="47"/>
      <c r="Y271" s="47"/>
      <c r="Z271" s="47"/>
      <c r="AA271" s="46"/>
      <c r="AB271" s="47"/>
      <c r="AC271" s="47"/>
      <c r="AD271" s="47"/>
      <c r="AE271" s="47"/>
      <c r="AF271" s="47"/>
      <c r="AG271" s="8"/>
    </row>
    <row r="272" spans="1:33" ht="180.75" customHeight="1">
      <c r="A272" s="51">
        <v>62</v>
      </c>
      <c r="B272" s="7" t="s">
        <v>149</v>
      </c>
      <c r="C272" s="51"/>
      <c r="D272" s="51"/>
      <c r="E272" s="51"/>
      <c r="F272" s="51"/>
      <c r="G272" s="51"/>
      <c r="H272" s="51"/>
      <c r="I272" s="51"/>
      <c r="J272" s="51">
        <v>40</v>
      </c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>
        <v>15</v>
      </c>
      <c r="Z272" s="51"/>
      <c r="AA272" s="50"/>
      <c r="AB272" s="51"/>
      <c r="AC272" s="51"/>
      <c r="AD272" s="51"/>
      <c r="AE272" s="51"/>
      <c r="AF272" s="51"/>
      <c r="AG272" s="8"/>
    </row>
    <row r="273" spans="1:33" ht="83.25">
      <c r="A273" s="47" t="s">
        <v>27</v>
      </c>
      <c r="B273" s="7" t="s">
        <v>25</v>
      </c>
      <c r="C273" s="47">
        <v>60</v>
      </c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6"/>
      <c r="AB273" s="47"/>
      <c r="AC273" s="47"/>
      <c r="AD273" s="47"/>
      <c r="AE273" s="47"/>
      <c r="AF273" s="47"/>
      <c r="AG273" s="8"/>
    </row>
    <row r="274" spans="1:33" ht="84" thickBot="1">
      <c r="A274" s="47" t="s">
        <v>27</v>
      </c>
      <c r="B274" s="7" t="s">
        <v>7</v>
      </c>
      <c r="C274" s="47"/>
      <c r="D274" s="47">
        <v>30</v>
      </c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6"/>
      <c r="AB274" s="47"/>
      <c r="AC274" s="47"/>
      <c r="AD274" s="47"/>
      <c r="AE274" s="47"/>
      <c r="AF274" s="47"/>
      <c r="AG274" s="8"/>
    </row>
    <row r="275" spans="1:103" s="3" customFormat="1" ht="84" thickBot="1">
      <c r="A275" s="47"/>
      <c r="B275" s="7" t="s">
        <v>26</v>
      </c>
      <c r="C275" s="47">
        <f>C267+C268+C269+C270+C271+C272+C273+C274</f>
        <v>60</v>
      </c>
      <c r="D275" s="51">
        <f aca="true" t="shared" si="37" ref="D275:AG275">D267+D268+D269+D270+D271+D272+D273+D274</f>
        <v>30</v>
      </c>
      <c r="E275" s="51">
        <f t="shared" si="37"/>
        <v>0.6</v>
      </c>
      <c r="F275" s="51">
        <f t="shared" si="37"/>
        <v>6</v>
      </c>
      <c r="G275" s="51">
        <f t="shared" si="37"/>
        <v>0</v>
      </c>
      <c r="H275" s="51">
        <f t="shared" si="37"/>
        <v>187</v>
      </c>
      <c r="I275" s="51">
        <f t="shared" si="37"/>
        <v>158</v>
      </c>
      <c r="J275" s="51">
        <f t="shared" si="37"/>
        <v>40</v>
      </c>
      <c r="K275" s="51">
        <f t="shared" si="37"/>
        <v>0</v>
      </c>
      <c r="L275" s="51">
        <f t="shared" si="37"/>
        <v>0</v>
      </c>
      <c r="M275" s="51">
        <f t="shared" si="37"/>
        <v>60</v>
      </c>
      <c r="N275" s="51">
        <f t="shared" si="37"/>
        <v>35</v>
      </c>
      <c r="O275" s="51">
        <f t="shared" si="37"/>
        <v>0</v>
      </c>
      <c r="P275" s="51">
        <f t="shared" si="37"/>
        <v>0</v>
      </c>
      <c r="Q275" s="51">
        <f t="shared" si="37"/>
        <v>0</v>
      </c>
      <c r="R275" s="51">
        <f t="shared" si="37"/>
        <v>0</v>
      </c>
      <c r="S275" s="51">
        <f t="shared" si="37"/>
        <v>0</v>
      </c>
      <c r="T275" s="51">
        <f t="shared" si="37"/>
        <v>0</v>
      </c>
      <c r="U275" s="51">
        <f t="shared" si="37"/>
        <v>18</v>
      </c>
      <c r="V275" s="51">
        <f t="shared" si="37"/>
        <v>14.6</v>
      </c>
      <c r="W275" s="51">
        <f t="shared" si="37"/>
        <v>0</v>
      </c>
      <c r="X275" s="51">
        <f t="shared" si="37"/>
        <v>0</v>
      </c>
      <c r="Y275" s="51">
        <f t="shared" si="37"/>
        <v>15</v>
      </c>
      <c r="Z275" s="51">
        <f t="shared" si="37"/>
        <v>0</v>
      </c>
      <c r="AA275" s="51">
        <f t="shared" si="37"/>
        <v>0</v>
      </c>
      <c r="AB275" s="51">
        <f t="shared" si="37"/>
        <v>0</v>
      </c>
      <c r="AC275" s="51">
        <f t="shared" si="37"/>
        <v>0</v>
      </c>
      <c r="AD275" s="51">
        <f t="shared" si="37"/>
        <v>0</v>
      </c>
      <c r="AE275" s="51">
        <f t="shared" si="37"/>
        <v>0</v>
      </c>
      <c r="AF275" s="51">
        <f t="shared" si="37"/>
        <v>0</v>
      </c>
      <c r="AG275" s="51">
        <f t="shared" si="37"/>
        <v>0</v>
      </c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</row>
    <row r="276" spans="1:33" ht="83.25">
      <c r="A276" s="87" t="s">
        <v>59</v>
      </c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</row>
    <row r="277" spans="1:33" ht="83.25">
      <c r="A277" s="51">
        <v>20</v>
      </c>
      <c r="B277" s="7" t="s">
        <v>30</v>
      </c>
      <c r="C277" s="51"/>
      <c r="D277" s="51"/>
      <c r="E277" s="51"/>
      <c r="F277" s="51"/>
      <c r="G277" s="51"/>
      <c r="H277" s="51"/>
      <c r="I277" s="9"/>
      <c r="J277" s="9"/>
      <c r="K277" s="51"/>
      <c r="L277" s="51"/>
      <c r="M277" s="51"/>
      <c r="N277" s="51"/>
      <c r="O277" s="51"/>
      <c r="P277" s="51"/>
      <c r="Q277" s="51">
        <v>50</v>
      </c>
      <c r="R277" s="51"/>
      <c r="S277" s="51"/>
      <c r="T277" s="51"/>
      <c r="U277" s="51"/>
      <c r="V277" s="51"/>
      <c r="W277" s="51"/>
      <c r="X277" s="51"/>
      <c r="Y277" s="51">
        <v>15</v>
      </c>
      <c r="Z277" s="51"/>
      <c r="AA277" s="4">
        <v>1</v>
      </c>
      <c r="AB277" s="51"/>
      <c r="AC277" s="51"/>
      <c r="AD277" s="51"/>
      <c r="AE277" s="51"/>
      <c r="AF277" s="51"/>
      <c r="AG277" s="8"/>
    </row>
    <row r="278" spans="1:33" ht="83.25">
      <c r="A278" s="47">
        <v>64</v>
      </c>
      <c r="B278" s="7" t="s">
        <v>160</v>
      </c>
      <c r="C278" s="47"/>
      <c r="D278" s="47"/>
      <c r="E278" s="47">
        <v>42</v>
      </c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>
        <v>17</v>
      </c>
      <c r="R278" s="47"/>
      <c r="S278" s="47"/>
      <c r="T278" s="47"/>
      <c r="U278" s="47"/>
      <c r="V278" s="47">
        <v>10</v>
      </c>
      <c r="W278" s="47">
        <v>0.2</v>
      </c>
      <c r="X278" s="47">
        <v>3.2</v>
      </c>
      <c r="Y278" s="47">
        <v>9</v>
      </c>
      <c r="Z278" s="47"/>
      <c r="AA278" s="46"/>
      <c r="AB278" s="47"/>
      <c r="AC278" s="47"/>
      <c r="AD278" s="47"/>
      <c r="AE278" s="47">
        <v>1.2</v>
      </c>
      <c r="AF278" s="47"/>
      <c r="AG278" s="8"/>
    </row>
    <row r="279" spans="1:33" ht="204" customHeight="1">
      <c r="A279" s="47" t="s">
        <v>27</v>
      </c>
      <c r="B279" s="7" t="s">
        <v>45</v>
      </c>
      <c r="C279" s="47"/>
      <c r="D279" s="47"/>
      <c r="E279" s="47"/>
      <c r="F279" s="47"/>
      <c r="G279" s="47"/>
      <c r="H279" s="47"/>
      <c r="I279" s="47"/>
      <c r="J279" s="9">
        <v>150</v>
      </c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6"/>
      <c r="AB279" s="47"/>
      <c r="AC279" s="47"/>
      <c r="AD279" s="47"/>
      <c r="AE279" s="47"/>
      <c r="AF279" s="47"/>
      <c r="AG279" s="8"/>
    </row>
    <row r="280" spans="1:33" ht="83.25">
      <c r="A280" s="47"/>
      <c r="B280" s="7" t="s">
        <v>26</v>
      </c>
      <c r="C280" s="47">
        <f>C277+C278+C279</f>
        <v>0</v>
      </c>
      <c r="D280" s="47">
        <f aca="true" t="shared" si="38" ref="D280:AG280">D277+D278+D279</f>
        <v>0</v>
      </c>
      <c r="E280" s="47">
        <f t="shared" si="38"/>
        <v>42</v>
      </c>
      <c r="F280" s="47">
        <f t="shared" si="38"/>
        <v>0</v>
      </c>
      <c r="G280" s="47">
        <f t="shared" si="38"/>
        <v>0</v>
      </c>
      <c r="H280" s="47">
        <f t="shared" si="38"/>
        <v>0</v>
      </c>
      <c r="I280" s="47">
        <f t="shared" si="38"/>
        <v>0</v>
      </c>
      <c r="J280" s="47">
        <f t="shared" si="38"/>
        <v>150</v>
      </c>
      <c r="K280" s="47">
        <f t="shared" si="38"/>
        <v>0</v>
      </c>
      <c r="L280" s="47">
        <f t="shared" si="38"/>
        <v>0</v>
      </c>
      <c r="M280" s="47">
        <f t="shared" si="38"/>
        <v>0</v>
      </c>
      <c r="N280" s="47">
        <f t="shared" si="38"/>
        <v>0</v>
      </c>
      <c r="O280" s="47">
        <f t="shared" si="38"/>
        <v>0</v>
      </c>
      <c r="P280" s="47">
        <f t="shared" si="38"/>
        <v>0</v>
      </c>
      <c r="Q280" s="47">
        <f t="shared" si="38"/>
        <v>67</v>
      </c>
      <c r="R280" s="47">
        <f t="shared" si="38"/>
        <v>0</v>
      </c>
      <c r="S280" s="47">
        <f t="shared" si="38"/>
        <v>0</v>
      </c>
      <c r="T280" s="47">
        <f t="shared" si="38"/>
        <v>0</v>
      </c>
      <c r="U280" s="47">
        <f t="shared" si="38"/>
        <v>0</v>
      </c>
      <c r="V280" s="47">
        <f t="shared" si="38"/>
        <v>10</v>
      </c>
      <c r="W280" s="47">
        <f t="shared" si="38"/>
        <v>0.2</v>
      </c>
      <c r="X280" s="47">
        <f t="shared" si="38"/>
        <v>3.2</v>
      </c>
      <c r="Y280" s="47">
        <f t="shared" si="38"/>
        <v>24</v>
      </c>
      <c r="Z280" s="47">
        <f t="shared" si="38"/>
        <v>0</v>
      </c>
      <c r="AA280" s="47">
        <f t="shared" si="38"/>
        <v>1</v>
      </c>
      <c r="AB280" s="47">
        <f t="shared" si="38"/>
        <v>0</v>
      </c>
      <c r="AC280" s="47">
        <f t="shared" si="38"/>
        <v>0</v>
      </c>
      <c r="AD280" s="47">
        <f t="shared" si="38"/>
        <v>0</v>
      </c>
      <c r="AE280" s="47">
        <f t="shared" si="38"/>
        <v>1.2</v>
      </c>
      <c r="AF280" s="47">
        <f t="shared" si="38"/>
        <v>0</v>
      </c>
      <c r="AG280" s="47">
        <f t="shared" si="38"/>
        <v>0</v>
      </c>
    </row>
    <row r="281" spans="1:33" s="15" customFormat="1" ht="167.25" thickBot="1">
      <c r="A281" s="47"/>
      <c r="B281" s="7" t="s">
        <v>110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6"/>
      <c r="AB281" s="47"/>
      <c r="AC281" s="47"/>
      <c r="AD281" s="47"/>
      <c r="AE281" s="47"/>
      <c r="AF281" s="47">
        <v>1.2</v>
      </c>
      <c r="AG281" s="5">
        <v>1.8</v>
      </c>
    </row>
    <row r="282" spans="1:103" s="3" customFormat="1" ht="84" thickBot="1">
      <c r="A282" s="47"/>
      <c r="B282" s="7" t="s">
        <v>9</v>
      </c>
      <c r="C282" s="47">
        <f aca="true" t="shared" si="39" ref="C282:AE282">C265+C275+C280</f>
        <v>90</v>
      </c>
      <c r="D282" s="47">
        <f t="shared" si="39"/>
        <v>50</v>
      </c>
      <c r="E282" s="47">
        <f t="shared" si="39"/>
        <v>42.6</v>
      </c>
      <c r="F282" s="47">
        <f t="shared" si="39"/>
        <v>55</v>
      </c>
      <c r="G282" s="47">
        <f t="shared" si="39"/>
        <v>0</v>
      </c>
      <c r="H282" s="47">
        <f t="shared" si="39"/>
        <v>187</v>
      </c>
      <c r="I282" s="47">
        <f t="shared" si="39"/>
        <v>158</v>
      </c>
      <c r="J282" s="47">
        <f t="shared" si="39"/>
        <v>190</v>
      </c>
      <c r="K282" s="47">
        <f t="shared" si="39"/>
        <v>0</v>
      </c>
      <c r="L282" s="47">
        <f t="shared" si="39"/>
        <v>0</v>
      </c>
      <c r="M282" s="47">
        <f t="shared" si="39"/>
        <v>60</v>
      </c>
      <c r="N282" s="47">
        <f t="shared" si="39"/>
        <v>35</v>
      </c>
      <c r="O282" s="47">
        <f t="shared" si="39"/>
        <v>0</v>
      </c>
      <c r="P282" s="47">
        <f t="shared" si="39"/>
        <v>0</v>
      </c>
      <c r="Q282" s="47">
        <f t="shared" si="39"/>
        <v>265</v>
      </c>
      <c r="R282" s="47">
        <f t="shared" si="39"/>
        <v>0</v>
      </c>
      <c r="S282" s="47">
        <f t="shared" si="39"/>
        <v>0</v>
      </c>
      <c r="T282" s="47">
        <f t="shared" si="39"/>
        <v>10</v>
      </c>
      <c r="U282" s="47">
        <f t="shared" si="39"/>
        <v>18</v>
      </c>
      <c r="V282" s="47">
        <f t="shared" si="39"/>
        <v>39.6</v>
      </c>
      <c r="W282" s="47">
        <f t="shared" si="39"/>
        <v>0.2</v>
      </c>
      <c r="X282" s="47">
        <f t="shared" si="39"/>
        <v>43.2</v>
      </c>
      <c r="Y282" s="47">
        <f t="shared" si="39"/>
        <v>64</v>
      </c>
      <c r="Z282" s="47">
        <f t="shared" si="39"/>
        <v>0</v>
      </c>
      <c r="AA282" s="47">
        <f t="shared" si="39"/>
        <v>1</v>
      </c>
      <c r="AB282" s="47">
        <f t="shared" si="39"/>
        <v>4</v>
      </c>
      <c r="AC282" s="47">
        <f t="shared" si="39"/>
        <v>0</v>
      </c>
      <c r="AD282" s="47">
        <f t="shared" si="39"/>
        <v>0</v>
      </c>
      <c r="AE282" s="47">
        <f t="shared" si="39"/>
        <v>1.2</v>
      </c>
      <c r="AF282" s="47">
        <v>1.2</v>
      </c>
      <c r="AG282" s="47">
        <v>1.8</v>
      </c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</row>
    <row r="283" spans="1:103" s="13" customFormat="1" ht="107.25" customHeight="1">
      <c r="A283" s="87" t="s">
        <v>60</v>
      </c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</row>
    <row r="284" spans="1:103" s="14" customFormat="1" ht="71.25" customHeight="1" thickBot="1">
      <c r="A284" s="87" t="s">
        <v>52</v>
      </c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</row>
    <row r="285" spans="1:33" ht="70.5" customHeight="1">
      <c r="A285" s="89" t="s">
        <v>69</v>
      </c>
      <c r="B285" s="87" t="s">
        <v>20</v>
      </c>
      <c r="C285" s="86" t="s">
        <v>25</v>
      </c>
      <c r="D285" s="86" t="s">
        <v>7</v>
      </c>
      <c r="E285" s="86" t="s">
        <v>76</v>
      </c>
      <c r="F285" s="86" t="s">
        <v>77</v>
      </c>
      <c r="G285" s="86" t="s">
        <v>78</v>
      </c>
      <c r="H285" s="86" t="s">
        <v>79</v>
      </c>
      <c r="I285" s="86" t="s">
        <v>80</v>
      </c>
      <c r="J285" s="86" t="s">
        <v>81</v>
      </c>
      <c r="K285" s="86" t="s">
        <v>82</v>
      </c>
      <c r="L285" s="86" t="s">
        <v>68</v>
      </c>
      <c r="M285" s="86" t="s">
        <v>83</v>
      </c>
      <c r="N285" s="86" t="s">
        <v>84</v>
      </c>
      <c r="O285" s="86" t="s">
        <v>99</v>
      </c>
      <c r="P285" s="86" t="s">
        <v>100</v>
      </c>
      <c r="Q285" s="86" t="s">
        <v>85</v>
      </c>
      <c r="R285" s="86" t="s">
        <v>86</v>
      </c>
      <c r="S285" s="86" t="s">
        <v>87</v>
      </c>
      <c r="T285" s="86" t="s">
        <v>88</v>
      </c>
      <c r="U285" s="86" t="s">
        <v>89</v>
      </c>
      <c r="V285" s="86" t="s">
        <v>90</v>
      </c>
      <c r="W285" s="86" t="s">
        <v>91</v>
      </c>
      <c r="X285" s="86" t="s">
        <v>92</v>
      </c>
      <c r="Y285" s="86" t="s">
        <v>93</v>
      </c>
      <c r="Z285" s="86" t="s">
        <v>94</v>
      </c>
      <c r="AA285" s="88" t="s">
        <v>95</v>
      </c>
      <c r="AB285" s="86" t="s">
        <v>73</v>
      </c>
      <c r="AC285" s="88" t="s">
        <v>74</v>
      </c>
      <c r="AD285" s="86" t="s">
        <v>75</v>
      </c>
      <c r="AE285" s="86" t="s">
        <v>96</v>
      </c>
      <c r="AF285" s="86" t="s">
        <v>97</v>
      </c>
      <c r="AG285" s="86" t="s">
        <v>35</v>
      </c>
    </row>
    <row r="286" spans="1:33" ht="409.5" customHeight="1">
      <c r="A286" s="89"/>
      <c r="B286" s="87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8"/>
      <c r="AB286" s="86"/>
      <c r="AC286" s="88"/>
      <c r="AD286" s="86"/>
      <c r="AE286" s="86"/>
      <c r="AF286" s="86"/>
      <c r="AG286" s="86"/>
    </row>
    <row r="287" spans="1:33" ht="83.25">
      <c r="A287" s="47">
        <v>1</v>
      </c>
      <c r="B287" s="4">
        <v>2</v>
      </c>
      <c r="C287" s="47">
        <v>3</v>
      </c>
      <c r="D287" s="47">
        <v>4</v>
      </c>
      <c r="E287" s="47">
        <v>5</v>
      </c>
      <c r="F287" s="47">
        <v>6</v>
      </c>
      <c r="G287" s="47">
        <v>7</v>
      </c>
      <c r="H287" s="47" t="s">
        <v>36</v>
      </c>
      <c r="I287" s="47">
        <v>9</v>
      </c>
      <c r="J287" s="47">
        <v>10</v>
      </c>
      <c r="K287" s="47">
        <v>11</v>
      </c>
      <c r="L287" s="47">
        <v>12</v>
      </c>
      <c r="M287" s="47">
        <v>13</v>
      </c>
      <c r="N287" s="47">
        <v>14</v>
      </c>
      <c r="O287" s="47">
        <v>15</v>
      </c>
      <c r="P287" s="47">
        <v>16</v>
      </c>
      <c r="Q287" s="47">
        <v>17</v>
      </c>
      <c r="R287" s="47">
        <v>18</v>
      </c>
      <c r="S287" s="47">
        <v>19</v>
      </c>
      <c r="T287" s="47">
        <v>20</v>
      </c>
      <c r="U287" s="47">
        <v>21</v>
      </c>
      <c r="V287" s="47">
        <v>22</v>
      </c>
      <c r="W287" s="47">
        <v>23</v>
      </c>
      <c r="X287" s="47">
        <v>24</v>
      </c>
      <c r="Y287" s="47">
        <v>25</v>
      </c>
      <c r="Z287" s="47">
        <v>26</v>
      </c>
      <c r="AA287" s="4">
        <v>27</v>
      </c>
      <c r="AB287" s="47">
        <v>28</v>
      </c>
      <c r="AC287" s="47">
        <v>29</v>
      </c>
      <c r="AD287" s="47">
        <v>30</v>
      </c>
      <c r="AE287" s="47">
        <v>31</v>
      </c>
      <c r="AF287" s="47">
        <v>32</v>
      </c>
      <c r="AG287" s="5">
        <v>33</v>
      </c>
    </row>
    <row r="288" spans="1:33" ht="71.25" customHeight="1">
      <c r="A288" s="87" t="s">
        <v>40</v>
      </c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</row>
    <row r="289" spans="1:33" ht="238.5" customHeight="1">
      <c r="A289" s="49">
        <v>58</v>
      </c>
      <c r="B289" s="7" t="s">
        <v>171</v>
      </c>
      <c r="C289" s="49">
        <v>24</v>
      </c>
      <c r="D289" s="49"/>
      <c r="E289" s="49"/>
      <c r="F289" s="49"/>
      <c r="G289" s="49"/>
      <c r="H289" s="49"/>
      <c r="I289" s="49">
        <v>8</v>
      </c>
      <c r="J289" s="49"/>
      <c r="K289" s="49"/>
      <c r="L289" s="49"/>
      <c r="M289" s="49">
        <v>77</v>
      </c>
      <c r="N289" s="49"/>
      <c r="O289" s="5"/>
      <c r="P289" s="49"/>
      <c r="Q289" s="49">
        <v>17</v>
      </c>
      <c r="R289" s="49"/>
      <c r="S289" s="49"/>
      <c r="T289" s="49"/>
      <c r="U289" s="49"/>
      <c r="V289" s="49">
        <v>4</v>
      </c>
      <c r="W289" s="49">
        <v>5</v>
      </c>
      <c r="X289" s="49"/>
      <c r="Y289" s="49"/>
      <c r="Z289" s="49"/>
      <c r="AA289" s="48"/>
      <c r="AB289" s="49"/>
      <c r="AC289" s="49"/>
      <c r="AD289" s="49"/>
      <c r="AE289" s="49"/>
      <c r="AF289" s="49"/>
      <c r="AG289" s="8"/>
    </row>
    <row r="290" spans="1:33" ht="176.25" customHeight="1">
      <c r="A290" s="47">
        <v>24</v>
      </c>
      <c r="B290" s="7" t="s">
        <v>140</v>
      </c>
      <c r="C290" s="47"/>
      <c r="D290" s="47"/>
      <c r="E290" s="47"/>
      <c r="F290" s="47">
        <v>67</v>
      </c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9</v>
      </c>
      <c r="W290" s="47"/>
      <c r="X290" s="47"/>
      <c r="Y290" s="47"/>
      <c r="Z290" s="47"/>
      <c r="AA290" s="46"/>
      <c r="AB290" s="47"/>
      <c r="AC290" s="47"/>
      <c r="AD290" s="47"/>
      <c r="AE290" s="47"/>
      <c r="AF290" s="47"/>
      <c r="AG290" s="8"/>
    </row>
    <row r="291" spans="1:33" ht="221.25" customHeight="1">
      <c r="A291" s="49">
        <v>35</v>
      </c>
      <c r="B291" s="7" t="s">
        <v>105</v>
      </c>
      <c r="C291" s="49"/>
      <c r="D291" s="49"/>
      <c r="E291" s="49"/>
      <c r="F291" s="49"/>
      <c r="G291" s="49"/>
      <c r="H291" s="49"/>
      <c r="I291" s="49"/>
      <c r="J291" s="49"/>
      <c r="K291" s="49">
        <v>20</v>
      </c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>
        <v>15</v>
      </c>
      <c r="Z291" s="49"/>
      <c r="AA291" s="48"/>
      <c r="AB291" s="49"/>
      <c r="AC291" s="49"/>
      <c r="AD291" s="49"/>
      <c r="AE291" s="49"/>
      <c r="AF291" s="49"/>
      <c r="AG291" s="8"/>
    </row>
    <row r="292" spans="1:33" ht="191.25" customHeight="1">
      <c r="A292" s="47" t="s">
        <v>27</v>
      </c>
      <c r="B292" s="7" t="s">
        <v>45</v>
      </c>
      <c r="C292" s="47"/>
      <c r="D292" s="47"/>
      <c r="E292" s="47"/>
      <c r="F292" s="47"/>
      <c r="G292" s="47"/>
      <c r="H292" s="47"/>
      <c r="I292" s="47"/>
      <c r="J292" s="9">
        <v>150</v>
      </c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6"/>
      <c r="AB292" s="47"/>
      <c r="AC292" s="47"/>
      <c r="AD292" s="47"/>
      <c r="AE292" s="47"/>
      <c r="AF292" s="47"/>
      <c r="AG292" s="8"/>
    </row>
    <row r="293" spans="1:33" ht="71.25" customHeight="1">
      <c r="A293" s="47" t="s">
        <v>27</v>
      </c>
      <c r="B293" s="7" t="s">
        <v>7</v>
      </c>
      <c r="C293" s="47"/>
      <c r="D293" s="47">
        <v>20</v>
      </c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6"/>
      <c r="AB293" s="47"/>
      <c r="AC293" s="47"/>
      <c r="AD293" s="47"/>
      <c r="AE293" s="47"/>
      <c r="AF293" s="47"/>
      <c r="AG293" s="8"/>
    </row>
    <row r="294" spans="1:33" ht="71.25" customHeight="1">
      <c r="A294" s="47" t="s">
        <v>27</v>
      </c>
      <c r="B294" s="7" t="s">
        <v>43</v>
      </c>
      <c r="C294" s="47">
        <v>20</v>
      </c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6"/>
      <c r="AB294" s="47"/>
      <c r="AC294" s="47"/>
      <c r="AD294" s="47"/>
      <c r="AE294" s="47"/>
      <c r="AF294" s="47"/>
      <c r="AG294" s="8"/>
    </row>
    <row r="295" spans="1:33" ht="84" thickBot="1">
      <c r="A295" s="47"/>
      <c r="B295" s="7" t="s">
        <v>26</v>
      </c>
      <c r="C295" s="47">
        <f>C289+C290+C291+C292+C293+C294</f>
        <v>44</v>
      </c>
      <c r="D295" s="47">
        <f aca="true" t="shared" si="40" ref="D295:AG295">D289+D290+D291+D292+D293+D294</f>
        <v>20</v>
      </c>
      <c r="E295" s="47">
        <f t="shared" si="40"/>
        <v>0</v>
      </c>
      <c r="F295" s="47">
        <f t="shared" si="40"/>
        <v>67</v>
      </c>
      <c r="G295" s="47">
        <f t="shared" si="40"/>
        <v>0</v>
      </c>
      <c r="H295" s="47">
        <f t="shared" si="40"/>
        <v>0</v>
      </c>
      <c r="I295" s="47">
        <f t="shared" si="40"/>
        <v>8</v>
      </c>
      <c r="J295" s="47">
        <f t="shared" si="40"/>
        <v>150</v>
      </c>
      <c r="K295" s="47">
        <f t="shared" si="40"/>
        <v>20</v>
      </c>
      <c r="L295" s="47">
        <f t="shared" si="40"/>
        <v>0</v>
      </c>
      <c r="M295" s="47">
        <f t="shared" si="40"/>
        <v>77</v>
      </c>
      <c r="N295" s="47">
        <f t="shared" si="40"/>
        <v>0</v>
      </c>
      <c r="O295" s="47">
        <f t="shared" si="40"/>
        <v>0</v>
      </c>
      <c r="P295" s="47">
        <f t="shared" si="40"/>
        <v>0</v>
      </c>
      <c r="Q295" s="47">
        <f t="shared" si="40"/>
        <v>17</v>
      </c>
      <c r="R295" s="47">
        <f t="shared" si="40"/>
        <v>0</v>
      </c>
      <c r="S295" s="47">
        <f t="shared" si="40"/>
        <v>0</v>
      </c>
      <c r="T295" s="47">
        <f t="shared" si="40"/>
        <v>0</v>
      </c>
      <c r="U295" s="47">
        <f t="shared" si="40"/>
        <v>0</v>
      </c>
      <c r="V295" s="47">
        <f t="shared" si="40"/>
        <v>13</v>
      </c>
      <c r="W295" s="47">
        <f t="shared" si="40"/>
        <v>5</v>
      </c>
      <c r="X295" s="47">
        <f t="shared" si="40"/>
        <v>0</v>
      </c>
      <c r="Y295" s="47">
        <f t="shared" si="40"/>
        <v>15</v>
      </c>
      <c r="Z295" s="47">
        <f t="shared" si="40"/>
        <v>0</v>
      </c>
      <c r="AA295" s="47">
        <f t="shared" si="40"/>
        <v>0</v>
      </c>
      <c r="AB295" s="47">
        <f t="shared" si="40"/>
        <v>0</v>
      </c>
      <c r="AC295" s="47">
        <f t="shared" si="40"/>
        <v>0</v>
      </c>
      <c r="AD295" s="47">
        <f t="shared" si="40"/>
        <v>0</v>
      </c>
      <c r="AE295" s="47">
        <f t="shared" si="40"/>
        <v>0</v>
      </c>
      <c r="AF295" s="47">
        <f t="shared" si="40"/>
        <v>0</v>
      </c>
      <c r="AG295" s="47">
        <f t="shared" si="40"/>
        <v>0</v>
      </c>
    </row>
    <row r="296" spans="1:103" s="3" customFormat="1" ht="84" thickBot="1">
      <c r="A296" s="87" t="s">
        <v>41</v>
      </c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</row>
    <row r="297" spans="1:33" ht="166.5">
      <c r="A297" s="51">
        <v>4</v>
      </c>
      <c r="B297" s="7" t="s">
        <v>136</v>
      </c>
      <c r="C297" s="51"/>
      <c r="D297" s="51"/>
      <c r="E297" s="51"/>
      <c r="F297" s="51"/>
      <c r="G297" s="51"/>
      <c r="H297" s="51"/>
      <c r="I297" s="51">
        <v>60</v>
      </c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0"/>
      <c r="AB297" s="51"/>
      <c r="AC297" s="51"/>
      <c r="AD297" s="51"/>
      <c r="AE297" s="51"/>
      <c r="AF297" s="51"/>
      <c r="AG297" s="8"/>
    </row>
    <row r="298" spans="1:33" ht="83.25">
      <c r="A298" s="47">
        <v>65</v>
      </c>
      <c r="B298" s="7" t="s">
        <v>123</v>
      </c>
      <c r="C298" s="47"/>
      <c r="D298" s="47"/>
      <c r="E298" s="47"/>
      <c r="F298" s="47"/>
      <c r="G298" s="47"/>
      <c r="H298" s="47">
        <v>125</v>
      </c>
      <c r="I298" s="47">
        <v>30</v>
      </c>
      <c r="J298" s="47"/>
      <c r="K298" s="47"/>
      <c r="L298" s="47"/>
      <c r="M298" s="47"/>
      <c r="N298" s="47">
        <v>23</v>
      </c>
      <c r="O298" s="47"/>
      <c r="P298" s="47"/>
      <c r="Q298" s="47"/>
      <c r="R298" s="47"/>
      <c r="S298" s="47"/>
      <c r="T298" s="47"/>
      <c r="U298" s="47"/>
      <c r="V298" s="47">
        <v>4</v>
      </c>
      <c r="W298" s="47"/>
      <c r="X298" s="47">
        <v>20</v>
      </c>
      <c r="Y298" s="47"/>
      <c r="Z298" s="47"/>
      <c r="AA298" s="46"/>
      <c r="AB298" s="47"/>
      <c r="AC298" s="47"/>
      <c r="AD298" s="47"/>
      <c r="AE298" s="47"/>
      <c r="AF298" s="47"/>
      <c r="AG298" s="8"/>
    </row>
    <row r="299" spans="1:33" ht="83.25">
      <c r="A299" s="47">
        <v>61</v>
      </c>
      <c r="B299" s="7" t="s">
        <v>146</v>
      </c>
      <c r="C299" s="47"/>
      <c r="D299" s="47"/>
      <c r="E299" s="47">
        <v>3</v>
      </c>
      <c r="F299" s="47"/>
      <c r="G299" s="47"/>
      <c r="H299" s="47">
        <v>123</v>
      </c>
      <c r="I299" s="47">
        <v>42</v>
      </c>
      <c r="J299" s="47"/>
      <c r="K299" s="47"/>
      <c r="L299" s="47"/>
      <c r="M299" s="47">
        <v>73</v>
      </c>
      <c r="N299" s="47"/>
      <c r="O299" s="47"/>
      <c r="P299" s="47"/>
      <c r="Q299" s="47"/>
      <c r="R299" s="47"/>
      <c r="S299" s="47"/>
      <c r="T299" s="47"/>
      <c r="U299" s="47"/>
      <c r="V299" s="47">
        <v>7</v>
      </c>
      <c r="W299" s="47"/>
      <c r="X299" s="47"/>
      <c r="Y299" s="47"/>
      <c r="Z299" s="47"/>
      <c r="AA299" s="46"/>
      <c r="AB299" s="47"/>
      <c r="AC299" s="47"/>
      <c r="AD299" s="47"/>
      <c r="AE299" s="47"/>
      <c r="AF299" s="47"/>
      <c r="AG299" s="8"/>
    </row>
    <row r="300" spans="1:33" ht="195.75" customHeight="1">
      <c r="A300" s="47">
        <v>17</v>
      </c>
      <c r="B300" s="7" t="s">
        <v>71</v>
      </c>
      <c r="C300" s="47"/>
      <c r="D300" s="47"/>
      <c r="E300" s="47"/>
      <c r="F300" s="47"/>
      <c r="G300" s="47"/>
      <c r="H300" s="47"/>
      <c r="I300" s="47"/>
      <c r="J300" s="47"/>
      <c r="K300" s="47">
        <v>20</v>
      </c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>
        <v>15</v>
      </c>
      <c r="Z300" s="47"/>
      <c r="AA300" s="46"/>
      <c r="AB300" s="47"/>
      <c r="AC300" s="47"/>
      <c r="AD300" s="47"/>
      <c r="AE300" s="47"/>
      <c r="AF300" s="47"/>
      <c r="AG300" s="8"/>
    </row>
    <row r="301" spans="1:33" ht="83.25">
      <c r="A301" s="47" t="s">
        <v>27</v>
      </c>
      <c r="B301" s="7" t="s">
        <v>25</v>
      </c>
      <c r="C301" s="47">
        <v>60</v>
      </c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6"/>
      <c r="AB301" s="47"/>
      <c r="AC301" s="47"/>
      <c r="AD301" s="47"/>
      <c r="AE301" s="47"/>
      <c r="AF301" s="47"/>
      <c r="AG301" s="8"/>
    </row>
    <row r="302" spans="1:33" ht="83.25">
      <c r="A302" s="47" t="s">
        <v>27</v>
      </c>
      <c r="B302" s="7" t="s">
        <v>7</v>
      </c>
      <c r="C302" s="47"/>
      <c r="D302" s="47">
        <v>30</v>
      </c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6"/>
      <c r="AB302" s="47"/>
      <c r="AC302" s="47"/>
      <c r="AD302" s="47"/>
      <c r="AE302" s="47"/>
      <c r="AF302" s="47"/>
      <c r="AG302" s="8"/>
    </row>
    <row r="303" spans="1:33" ht="83.25">
      <c r="A303" s="47"/>
      <c r="B303" s="7" t="s">
        <v>26</v>
      </c>
      <c r="C303" s="47">
        <f aca="true" t="shared" si="41" ref="C303:AG303">SUM(C297:C302)</f>
        <v>60</v>
      </c>
      <c r="D303" s="47">
        <f t="shared" si="41"/>
        <v>30</v>
      </c>
      <c r="E303" s="47">
        <f t="shared" si="41"/>
        <v>3</v>
      </c>
      <c r="F303" s="47">
        <f t="shared" si="41"/>
        <v>0</v>
      </c>
      <c r="G303" s="47">
        <f t="shared" si="41"/>
        <v>0</v>
      </c>
      <c r="H303" s="47">
        <f t="shared" si="41"/>
        <v>248</v>
      </c>
      <c r="I303" s="47">
        <f t="shared" si="41"/>
        <v>132</v>
      </c>
      <c r="J303" s="47">
        <f t="shared" si="41"/>
        <v>0</v>
      </c>
      <c r="K303" s="47">
        <f t="shared" si="41"/>
        <v>20</v>
      </c>
      <c r="L303" s="47">
        <f t="shared" si="41"/>
        <v>0</v>
      </c>
      <c r="M303" s="47">
        <f t="shared" si="41"/>
        <v>73</v>
      </c>
      <c r="N303" s="47">
        <f t="shared" si="41"/>
        <v>23</v>
      </c>
      <c r="O303" s="47">
        <f t="shared" si="41"/>
        <v>0</v>
      </c>
      <c r="P303" s="47">
        <f t="shared" si="41"/>
        <v>0</v>
      </c>
      <c r="Q303" s="47">
        <f t="shared" si="41"/>
        <v>0</v>
      </c>
      <c r="R303" s="47">
        <f t="shared" si="41"/>
        <v>0</v>
      </c>
      <c r="S303" s="47">
        <f t="shared" si="41"/>
        <v>0</v>
      </c>
      <c r="T303" s="47">
        <f t="shared" si="41"/>
        <v>0</v>
      </c>
      <c r="U303" s="47">
        <f t="shared" si="41"/>
        <v>0</v>
      </c>
      <c r="V303" s="47">
        <f t="shared" si="41"/>
        <v>11</v>
      </c>
      <c r="W303" s="47">
        <f t="shared" si="41"/>
        <v>0</v>
      </c>
      <c r="X303" s="47">
        <f t="shared" si="41"/>
        <v>20</v>
      </c>
      <c r="Y303" s="47">
        <f t="shared" si="41"/>
        <v>15</v>
      </c>
      <c r="Z303" s="47">
        <f t="shared" si="41"/>
        <v>0</v>
      </c>
      <c r="AA303" s="46">
        <f t="shared" si="41"/>
        <v>0</v>
      </c>
      <c r="AB303" s="47">
        <f t="shared" si="41"/>
        <v>0</v>
      </c>
      <c r="AC303" s="47">
        <f t="shared" si="41"/>
        <v>0</v>
      </c>
      <c r="AD303" s="47">
        <f t="shared" si="41"/>
        <v>0</v>
      </c>
      <c r="AE303" s="47">
        <f t="shared" si="41"/>
        <v>0</v>
      </c>
      <c r="AF303" s="47">
        <f t="shared" si="41"/>
        <v>0</v>
      </c>
      <c r="AG303" s="47">
        <f t="shared" si="41"/>
        <v>0</v>
      </c>
    </row>
    <row r="304" spans="1:33" ht="83.25">
      <c r="A304" s="87" t="s">
        <v>59</v>
      </c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</row>
    <row r="305" spans="1:33" ht="166.5">
      <c r="A305" s="47">
        <v>63</v>
      </c>
      <c r="B305" s="7" t="s">
        <v>114</v>
      </c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>
        <v>200</v>
      </c>
      <c r="S305" s="47"/>
      <c r="T305" s="47"/>
      <c r="U305" s="47"/>
      <c r="V305" s="47"/>
      <c r="W305" s="47"/>
      <c r="X305" s="47"/>
      <c r="Y305" s="47"/>
      <c r="Z305" s="47"/>
      <c r="AA305" s="46"/>
      <c r="AB305" s="47"/>
      <c r="AC305" s="47"/>
      <c r="AD305" s="47"/>
      <c r="AE305" s="47"/>
      <c r="AF305" s="47"/>
      <c r="AG305" s="8"/>
    </row>
    <row r="306" spans="1:33" ht="83.25">
      <c r="A306" s="47">
        <v>44</v>
      </c>
      <c r="B306" s="7" t="s">
        <v>133</v>
      </c>
      <c r="C306" s="47"/>
      <c r="D306" s="47"/>
      <c r="E306" s="47">
        <v>32.6</v>
      </c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>
        <v>28</v>
      </c>
      <c r="T306" s="47"/>
      <c r="U306" s="47"/>
      <c r="V306" s="47">
        <v>1.2</v>
      </c>
      <c r="W306" s="47">
        <v>0.2</v>
      </c>
      <c r="X306" s="47">
        <v>4</v>
      </c>
      <c r="Y306" s="47">
        <v>3.2</v>
      </c>
      <c r="Z306" s="47"/>
      <c r="AA306" s="46"/>
      <c r="AB306" s="47"/>
      <c r="AC306" s="47"/>
      <c r="AD306" s="47"/>
      <c r="AE306" s="47">
        <v>0.9</v>
      </c>
      <c r="AF306" s="47"/>
      <c r="AG306" s="8"/>
    </row>
    <row r="307" spans="1:33" ht="249.75">
      <c r="A307" s="47" t="s">
        <v>27</v>
      </c>
      <c r="B307" s="7" t="s">
        <v>44</v>
      </c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>
        <v>40</v>
      </c>
      <c r="AA307" s="46"/>
      <c r="AB307" s="47"/>
      <c r="AC307" s="47"/>
      <c r="AD307" s="47"/>
      <c r="AE307" s="47"/>
      <c r="AF307" s="47"/>
      <c r="AG307" s="8"/>
    </row>
    <row r="308" spans="1:33" ht="83.25">
      <c r="A308" s="47"/>
      <c r="B308" s="7" t="s">
        <v>26</v>
      </c>
      <c r="C308" s="47">
        <f>C305+C306+C307</f>
        <v>0</v>
      </c>
      <c r="D308" s="47">
        <f aca="true" t="shared" si="42" ref="D308:AG308">D305+D306+D307</f>
        <v>0</v>
      </c>
      <c r="E308" s="47">
        <f t="shared" si="42"/>
        <v>32.6</v>
      </c>
      <c r="F308" s="47">
        <f t="shared" si="42"/>
        <v>0</v>
      </c>
      <c r="G308" s="47">
        <f t="shared" si="42"/>
        <v>0</v>
      </c>
      <c r="H308" s="47">
        <f t="shared" si="42"/>
        <v>0</v>
      </c>
      <c r="I308" s="47">
        <f t="shared" si="42"/>
        <v>0</v>
      </c>
      <c r="J308" s="47">
        <f t="shared" si="42"/>
        <v>0</v>
      </c>
      <c r="K308" s="47">
        <f t="shared" si="42"/>
        <v>0</v>
      </c>
      <c r="L308" s="47">
        <f t="shared" si="42"/>
        <v>0</v>
      </c>
      <c r="M308" s="47">
        <f t="shared" si="42"/>
        <v>0</v>
      </c>
      <c r="N308" s="47">
        <f t="shared" si="42"/>
        <v>0</v>
      </c>
      <c r="O308" s="47">
        <f t="shared" si="42"/>
        <v>0</v>
      </c>
      <c r="P308" s="47">
        <f t="shared" si="42"/>
        <v>0</v>
      </c>
      <c r="Q308" s="47">
        <f t="shared" si="42"/>
        <v>0</v>
      </c>
      <c r="R308" s="47">
        <f t="shared" si="42"/>
        <v>200</v>
      </c>
      <c r="S308" s="47">
        <f t="shared" si="42"/>
        <v>28</v>
      </c>
      <c r="T308" s="47">
        <f t="shared" si="42"/>
        <v>0</v>
      </c>
      <c r="U308" s="47">
        <f t="shared" si="42"/>
        <v>0</v>
      </c>
      <c r="V308" s="47">
        <f t="shared" si="42"/>
        <v>1.2</v>
      </c>
      <c r="W308" s="47">
        <f t="shared" si="42"/>
        <v>0.2</v>
      </c>
      <c r="X308" s="47">
        <f t="shared" si="42"/>
        <v>4</v>
      </c>
      <c r="Y308" s="47">
        <f t="shared" si="42"/>
        <v>3.2</v>
      </c>
      <c r="Z308" s="47">
        <f t="shared" si="42"/>
        <v>40</v>
      </c>
      <c r="AA308" s="47">
        <f t="shared" si="42"/>
        <v>0</v>
      </c>
      <c r="AB308" s="47">
        <f t="shared" si="42"/>
        <v>0</v>
      </c>
      <c r="AC308" s="47">
        <f t="shared" si="42"/>
        <v>0</v>
      </c>
      <c r="AD308" s="47">
        <f t="shared" si="42"/>
        <v>0</v>
      </c>
      <c r="AE308" s="47">
        <f t="shared" si="42"/>
        <v>0.9</v>
      </c>
      <c r="AF308" s="47">
        <f t="shared" si="42"/>
        <v>0</v>
      </c>
      <c r="AG308" s="47">
        <f t="shared" si="42"/>
        <v>0</v>
      </c>
    </row>
    <row r="309" spans="1:33" ht="167.25" thickBot="1">
      <c r="A309" s="47"/>
      <c r="B309" s="7" t="s">
        <v>110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6"/>
      <c r="AB309" s="47"/>
      <c r="AC309" s="47"/>
      <c r="AD309" s="47"/>
      <c r="AE309" s="47"/>
      <c r="AF309" s="47">
        <v>1.2</v>
      </c>
      <c r="AG309" s="5">
        <v>1.8</v>
      </c>
    </row>
    <row r="310" spans="1:103" s="12" customFormat="1" ht="84" thickBot="1">
      <c r="A310" s="47"/>
      <c r="B310" s="10" t="s">
        <v>9</v>
      </c>
      <c r="C310" s="47">
        <f aca="true" t="shared" si="43" ref="C310:AE310">SUM(C295+C303+C308)</f>
        <v>104</v>
      </c>
      <c r="D310" s="47">
        <f t="shared" si="43"/>
        <v>50</v>
      </c>
      <c r="E310" s="47">
        <f t="shared" si="43"/>
        <v>35.6</v>
      </c>
      <c r="F310" s="47">
        <f t="shared" si="43"/>
        <v>67</v>
      </c>
      <c r="G310" s="47">
        <f t="shared" si="43"/>
        <v>0</v>
      </c>
      <c r="H310" s="47">
        <f t="shared" si="43"/>
        <v>248</v>
      </c>
      <c r="I310" s="47">
        <f t="shared" si="43"/>
        <v>140</v>
      </c>
      <c r="J310" s="47">
        <f t="shared" si="43"/>
        <v>150</v>
      </c>
      <c r="K310" s="47">
        <f t="shared" si="43"/>
        <v>40</v>
      </c>
      <c r="L310" s="47">
        <f t="shared" si="43"/>
        <v>0</v>
      </c>
      <c r="M310" s="47">
        <f t="shared" si="43"/>
        <v>150</v>
      </c>
      <c r="N310" s="47">
        <f t="shared" si="43"/>
        <v>23</v>
      </c>
      <c r="O310" s="47">
        <f t="shared" si="43"/>
        <v>0</v>
      </c>
      <c r="P310" s="47">
        <f t="shared" si="43"/>
        <v>0</v>
      </c>
      <c r="Q310" s="47">
        <f t="shared" si="43"/>
        <v>17</v>
      </c>
      <c r="R310" s="47">
        <f t="shared" si="43"/>
        <v>200</v>
      </c>
      <c r="S310" s="47">
        <f t="shared" si="43"/>
        <v>28</v>
      </c>
      <c r="T310" s="47">
        <f t="shared" si="43"/>
        <v>0</v>
      </c>
      <c r="U310" s="47">
        <f t="shared" si="43"/>
        <v>0</v>
      </c>
      <c r="V310" s="47">
        <f t="shared" si="43"/>
        <v>25.2</v>
      </c>
      <c r="W310" s="47">
        <f t="shared" si="43"/>
        <v>5.2</v>
      </c>
      <c r="X310" s="47">
        <f t="shared" si="43"/>
        <v>24</v>
      </c>
      <c r="Y310" s="47">
        <f t="shared" si="43"/>
        <v>33.2</v>
      </c>
      <c r="Z310" s="47">
        <f t="shared" si="43"/>
        <v>40</v>
      </c>
      <c r="AA310" s="47">
        <f t="shared" si="43"/>
        <v>0</v>
      </c>
      <c r="AB310" s="47">
        <f t="shared" si="43"/>
        <v>0</v>
      </c>
      <c r="AC310" s="47">
        <f t="shared" si="43"/>
        <v>0</v>
      </c>
      <c r="AD310" s="47">
        <f t="shared" si="43"/>
        <v>0</v>
      </c>
      <c r="AE310" s="47">
        <f t="shared" si="43"/>
        <v>0.9</v>
      </c>
      <c r="AF310" s="47">
        <v>1.2</v>
      </c>
      <c r="AG310" s="47">
        <v>1.8</v>
      </c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</row>
    <row r="311" spans="1:103" s="16" customFormat="1" ht="84" thickBot="1">
      <c r="A311" s="87" t="s">
        <v>60</v>
      </c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</row>
    <row r="312" spans="1:103" s="16" customFormat="1" ht="84" thickBot="1">
      <c r="A312" s="87" t="s">
        <v>53</v>
      </c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</row>
    <row r="313" spans="1:103" s="16" customFormat="1" ht="84" customHeight="1" thickBot="1">
      <c r="A313" s="89" t="s">
        <v>69</v>
      </c>
      <c r="B313" s="87" t="s">
        <v>20</v>
      </c>
      <c r="C313" s="86" t="s">
        <v>25</v>
      </c>
      <c r="D313" s="86" t="s">
        <v>7</v>
      </c>
      <c r="E313" s="86" t="s">
        <v>76</v>
      </c>
      <c r="F313" s="86" t="s">
        <v>77</v>
      </c>
      <c r="G313" s="86" t="s">
        <v>78</v>
      </c>
      <c r="H313" s="86" t="s">
        <v>79</v>
      </c>
      <c r="I313" s="86" t="s">
        <v>80</v>
      </c>
      <c r="J313" s="86" t="s">
        <v>81</v>
      </c>
      <c r="K313" s="86" t="s">
        <v>82</v>
      </c>
      <c r="L313" s="86" t="s">
        <v>68</v>
      </c>
      <c r="M313" s="86" t="s">
        <v>83</v>
      </c>
      <c r="N313" s="86" t="s">
        <v>84</v>
      </c>
      <c r="O313" s="86" t="s">
        <v>99</v>
      </c>
      <c r="P313" s="86" t="s">
        <v>100</v>
      </c>
      <c r="Q313" s="86" t="s">
        <v>85</v>
      </c>
      <c r="R313" s="86" t="s">
        <v>86</v>
      </c>
      <c r="S313" s="86" t="s">
        <v>87</v>
      </c>
      <c r="T313" s="86" t="s">
        <v>88</v>
      </c>
      <c r="U313" s="86" t="s">
        <v>89</v>
      </c>
      <c r="V313" s="86" t="s">
        <v>90</v>
      </c>
      <c r="W313" s="86" t="s">
        <v>91</v>
      </c>
      <c r="X313" s="86" t="s">
        <v>92</v>
      </c>
      <c r="Y313" s="86" t="s">
        <v>93</v>
      </c>
      <c r="Z313" s="86" t="s">
        <v>94</v>
      </c>
      <c r="AA313" s="88" t="s">
        <v>95</v>
      </c>
      <c r="AB313" s="86" t="s">
        <v>73</v>
      </c>
      <c r="AC313" s="88" t="s">
        <v>74</v>
      </c>
      <c r="AD313" s="86" t="s">
        <v>75</v>
      </c>
      <c r="AE313" s="86" t="s">
        <v>96</v>
      </c>
      <c r="AF313" s="86" t="s">
        <v>97</v>
      </c>
      <c r="AG313" s="86" t="s">
        <v>35</v>
      </c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</row>
    <row r="314" spans="1:103" s="16" customFormat="1" ht="387" customHeight="1" thickBot="1">
      <c r="A314" s="89"/>
      <c r="B314" s="87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8"/>
      <c r="AB314" s="86"/>
      <c r="AC314" s="88"/>
      <c r="AD314" s="86"/>
      <c r="AE314" s="86"/>
      <c r="AF314" s="86"/>
      <c r="AG314" s="86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</row>
    <row r="315" spans="1:103" s="16" customFormat="1" ht="84" thickBot="1">
      <c r="A315" s="47">
        <v>1</v>
      </c>
      <c r="B315" s="4">
        <v>2</v>
      </c>
      <c r="C315" s="47">
        <v>3</v>
      </c>
      <c r="D315" s="47">
        <v>4</v>
      </c>
      <c r="E315" s="47">
        <v>5</v>
      </c>
      <c r="F315" s="47">
        <v>6</v>
      </c>
      <c r="G315" s="47">
        <v>7</v>
      </c>
      <c r="H315" s="47" t="s">
        <v>36</v>
      </c>
      <c r="I315" s="47">
        <v>9</v>
      </c>
      <c r="J315" s="47">
        <v>10</v>
      </c>
      <c r="K315" s="47">
        <v>11</v>
      </c>
      <c r="L315" s="47">
        <v>12</v>
      </c>
      <c r="M315" s="47">
        <v>13</v>
      </c>
      <c r="N315" s="47">
        <v>14</v>
      </c>
      <c r="O315" s="47">
        <v>15</v>
      </c>
      <c r="P315" s="47">
        <v>16</v>
      </c>
      <c r="Q315" s="47">
        <v>17</v>
      </c>
      <c r="R315" s="47">
        <v>18</v>
      </c>
      <c r="S315" s="47">
        <v>19</v>
      </c>
      <c r="T315" s="47">
        <v>20</v>
      </c>
      <c r="U315" s="47">
        <v>21</v>
      </c>
      <c r="V315" s="47">
        <v>22</v>
      </c>
      <c r="W315" s="47">
        <v>23</v>
      </c>
      <c r="X315" s="47">
        <v>24</v>
      </c>
      <c r="Y315" s="47">
        <v>25</v>
      </c>
      <c r="Z315" s="47">
        <v>26</v>
      </c>
      <c r="AA315" s="4">
        <v>27</v>
      </c>
      <c r="AB315" s="47">
        <v>28</v>
      </c>
      <c r="AC315" s="47">
        <v>29</v>
      </c>
      <c r="AD315" s="47">
        <v>30</v>
      </c>
      <c r="AE315" s="47">
        <v>31</v>
      </c>
      <c r="AF315" s="47">
        <v>32</v>
      </c>
      <c r="AG315" s="5">
        <v>33</v>
      </c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</row>
    <row r="316" spans="1:103" s="16" customFormat="1" ht="84" thickBot="1">
      <c r="A316" s="87" t="s">
        <v>40</v>
      </c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</row>
    <row r="317" spans="1:103" s="16" customFormat="1" ht="167.25" thickBot="1">
      <c r="A317" s="47">
        <v>50</v>
      </c>
      <c r="B317" s="7" t="s">
        <v>129</v>
      </c>
      <c r="C317" s="47"/>
      <c r="D317" s="47"/>
      <c r="E317" s="47">
        <v>47</v>
      </c>
      <c r="F317" s="47"/>
      <c r="G317" s="47"/>
      <c r="H317" s="47"/>
      <c r="I317" s="47">
        <v>6</v>
      </c>
      <c r="J317" s="47"/>
      <c r="K317" s="47"/>
      <c r="L317" s="47"/>
      <c r="M317" s="47">
        <v>64</v>
      </c>
      <c r="N317" s="47"/>
      <c r="O317" s="47"/>
      <c r="P317" s="47"/>
      <c r="Q317" s="47"/>
      <c r="R317" s="47"/>
      <c r="S317" s="47"/>
      <c r="T317" s="47"/>
      <c r="U317" s="47"/>
      <c r="V317" s="47">
        <v>8</v>
      </c>
      <c r="W317" s="47"/>
      <c r="X317" s="47">
        <v>7</v>
      </c>
      <c r="Y317" s="47">
        <v>0.07</v>
      </c>
      <c r="Z317" s="47"/>
      <c r="AA317" s="46"/>
      <c r="AB317" s="47"/>
      <c r="AC317" s="47"/>
      <c r="AD317" s="47"/>
      <c r="AE317" s="47"/>
      <c r="AF317" s="47"/>
      <c r="AG317" s="8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</row>
    <row r="318" spans="1:103" s="16" customFormat="1" ht="84" thickBot="1">
      <c r="A318" s="47">
        <v>57</v>
      </c>
      <c r="B318" s="7" t="s">
        <v>6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>
        <v>15</v>
      </c>
      <c r="Z318" s="47"/>
      <c r="AA318" s="4">
        <v>1</v>
      </c>
      <c r="AB318" s="47"/>
      <c r="AC318" s="47"/>
      <c r="AD318" s="47"/>
      <c r="AE318" s="47"/>
      <c r="AF318" s="47"/>
      <c r="AG318" s="8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</row>
    <row r="319" spans="1:103" s="16" customFormat="1" ht="84" thickBot="1">
      <c r="A319" s="47" t="s">
        <v>27</v>
      </c>
      <c r="B319" s="7" t="s">
        <v>7</v>
      </c>
      <c r="C319" s="47"/>
      <c r="D319" s="47">
        <v>20</v>
      </c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6"/>
      <c r="AB319" s="47"/>
      <c r="AC319" s="47"/>
      <c r="AD319" s="47"/>
      <c r="AE319" s="47"/>
      <c r="AF319" s="47"/>
      <c r="AG319" s="8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</row>
    <row r="320" spans="1:103" s="16" customFormat="1" ht="84" thickBot="1">
      <c r="A320" s="47" t="s">
        <v>27</v>
      </c>
      <c r="B320" s="7" t="s">
        <v>43</v>
      </c>
      <c r="C320" s="47">
        <v>20</v>
      </c>
      <c r="D320" s="47"/>
      <c r="E320" s="47"/>
      <c r="F320" s="47"/>
      <c r="G320" s="47"/>
      <c r="H320" s="47"/>
      <c r="I320" s="9"/>
      <c r="J320" s="9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6"/>
      <c r="AB320" s="47"/>
      <c r="AC320" s="47"/>
      <c r="AD320" s="47"/>
      <c r="AE320" s="47"/>
      <c r="AF320" s="47"/>
      <c r="AG320" s="8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</row>
    <row r="321" spans="1:103" s="16" customFormat="1" ht="167.25" thickBot="1">
      <c r="A321" s="47" t="s">
        <v>27</v>
      </c>
      <c r="B321" s="7" t="s">
        <v>45</v>
      </c>
      <c r="C321" s="47"/>
      <c r="D321" s="47"/>
      <c r="E321" s="47"/>
      <c r="F321" s="47"/>
      <c r="G321" s="47"/>
      <c r="H321" s="47"/>
      <c r="I321" s="47"/>
      <c r="J321" s="9">
        <v>150</v>
      </c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6"/>
      <c r="AB321" s="47"/>
      <c r="AC321" s="47"/>
      <c r="AD321" s="47"/>
      <c r="AE321" s="47"/>
      <c r="AF321" s="47"/>
      <c r="AG321" s="8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</row>
    <row r="322" spans="1:103" s="16" customFormat="1" ht="84" thickBot="1">
      <c r="A322" s="47"/>
      <c r="B322" s="7" t="s">
        <v>26</v>
      </c>
      <c r="C322" s="47">
        <f aca="true" t="shared" si="44" ref="C322:AG322">SUM(C317:C321)</f>
        <v>20</v>
      </c>
      <c r="D322" s="47">
        <f t="shared" si="44"/>
        <v>20</v>
      </c>
      <c r="E322" s="47">
        <f t="shared" si="44"/>
        <v>47</v>
      </c>
      <c r="F322" s="47">
        <f t="shared" si="44"/>
        <v>0</v>
      </c>
      <c r="G322" s="47">
        <f t="shared" si="44"/>
        <v>0</v>
      </c>
      <c r="H322" s="47">
        <f t="shared" si="44"/>
        <v>0</v>
      </c>
      <c r="I322" s="47">
        <f t="shared" si="44"/>
        <v>6</v>
      </c>
      <c r="J322" s="47">
        <f t="shared" si="44"/>
        <v>150</v>
      </c>
      <c r="K322" s="47">
        <f t="shared" si="44"/>
        <v>0</v>
      </c>
      <c r="L322" s="47">
        <f t="shared" si="44"/>
        <v>0</v>
      </c>
      <c r="M322" s="47">
        <f t="shared" si="44"/>
        <v>64</v>
      </c>
      <c r="N322" s="47">
        <f t="shared" si="44"/>
        <v>0</v>
      </c>
      <c r="O322" s="47">
        <f t="shared" si="44"/>
        <v>0</v>
      </c>
      <c r="P322" s="47">
        <f t="shared" si="44"/>
        <v>0</v>
      </c>
      <c r="Q322" s="47">
        <f t="shared" si="44"/>
        <v>0</v>
      </c>
      <c r="R322" s="47">
        <f t="shared" si="44"/>
        <v>0</v>
      </c>
      <c r="S322" s="47">
        <f t="shared" si="44"/>
        <v>0</v>
      </c>
      <c r="T322" s="47">
        <f t="shared" si="44"/>
        <v>0</v>
      </c>
      <c r="U322" s="47">
        <f t="shared" si="44"/>
        <v>0</v>
      </c>
      <c r="V322" s="47">
        <f t="shared" si="44"/>
        <v>8</v>
      </c>
      <c r="W322" s="47">
        <f t="shared" si="44"/>
        <v>0</v>
      </c>
      <c r="X322" s="47">
        <f t="shared" si="44"/>
        <v>7</v>
      </c>
      <c r="Y322" s="47">
        <f t="shared" si="44"/>
        <v>15.07</v>
      </c>
      <c r="Z322" s="47">
        <f t="shared" si="44"/>
        <v>0</v>
      </c>
      <c r="AA322" s="46">
        <f t="shared" si="44"/>
        <v>1</v>
      </c>
      <c r="AB322" s="47">
        <f t="shared" si="44"/>
        <v>0</v>
      </c>
      <c r="AC322" s="47">
        <f t="shared" si="44"/>
        <v>0</v>
      </c>
      <c r="AD322" s="47">
        <f t="shared" si="44"/>
        <v>0</v>
      </c>
      <c r="AE322" s="47">
        <f t="shared" si="44"/>
        <v>0</v>
      </c>
      <c r="AF322" s="47">
        <f t="shared" si="44"/>
        <v>0</v>
      </c>
      <c r="AG322" s="47">
        <f t="shared" si="44"/>
        <v>0</v>
      </c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</row>
    <row r="323" spans="1:103" s="16" customFormat="1" ht="84" thickBot="1">
      <c r="A323" s="87" t="s">
        <v>41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</row>
    <row r="324" spans="1:103" s="16" customFormat="1" ht="250.5" thickBot="1">
      <c r="A324" s="47">
        <v>1</v>
      </c>
      <c r="B324" s="7" t="s">
        <v>137</v>
      </c>
      <c r="C324" s="47"/>
      <c r="D324" s="47"/>
      <c r="E324" s="47"/>
      <c r="F324" s="47"/>
      <c r="G324" s="47"/>
      <c r="H324" s="47"/>
      <c r="I324" s="47">
        <v>60</v>
      </c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6"/>
      <c r="AB324" s="47"/>
      <c r="AC324" s="47"/>
      <c r="AD324" s="47"/>
      <c r="AE324" s="47"/>
      <c r="AF324" s="47"/>
      <c r="AG324" s="8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</row>
    <row r="325" spans="1:103" s="16" customFormat="1" ht="271.5" customHeight="1" thickBot="1">
      <c r="A325" s="47">
        <v>28</v>
      </c>
      <c r="B325" s="7" t="s">
        <v>167</v>
      </c>
      <c r="C325" s="47"/>
      <c r="D325" s="47"/>
      <c r="E325" s="47"/>
      <c r="F325" s="47">
        <v>5</v>
      </c>
      <c r="G325" s="47"/>
      <c r="H325" s="47">
        <v>75</v>
      </c>
      <c r="I325" s="47">
        <v>39</v>
      </c>
      <c r="J325" s="47"/>
      <c r="K325" s="47"/>
      <c r="L325" s="47"/>
      <c r="M325" s="47">
        <v>16</v>
      </c>
      <c r="N325" s="47"/>
      <c r="O325" s="47"/>
      <c r="P325" s="47"/>
      <c r="Q325" s="47"/>
      <c r="R325" s="47"/>
      <c r="S325" s="47"/>
      <c r="T325" s="47"/>
      <c r="U325" s="47">
        <v>5</v>
      </c>
      <c r="V325" s="47"/>
      <c r="W325" s="47">
        <v>5</v>
      </c>
      <c r="X325" s="47"/>
      <c r="Y325" s="47"/>
      <c r="Z325" s="47"/>
      <c r="AA325" s="46"/>
      <c r="AB325" s="47"/>
      <c r="AC325" s="47"/>
      <c r="AD325" s="47"/>
      <c r="AE325" s="47"/>
      <c r="AF325" s="47"/>
      <c r="AG325" s="8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</row>
    <row r="326" spans="1:103" s="16" customFormat="1" ht="84" thickBot="1">
      <c r="A326" s="47">
        <v>34</v>
      </c>
      <c r="B326" s="7" t="s">
        <v>102</v>
      </c>
      <c r="C326" s="47"/>
      <c r="D326" s="47"/>
      <c r="E326" s="47"/>
      <c r="F326" s="47">
        <v>47</v>
      </c>
      <c r="G326" s="47"/>
      <c r="H326" s="47"/>
      <c r="I326" s="47">
        <v>27</v>
      </c>
      <c r="J326" s="47"/>
      <c r="K326" s="47"/>
      <c r="L326" s="47"/>
      <c r="M326" s="47"/>
      <c r="N326" s="47">
        <v>96</v>
      </c>
      <c r="O326" s="47"/>
      <c r="P326" s="47"/>
      <c r="Q326" s="47"/>
      <c r="R326" s="47"/>
      <c r="S326" s="47"/>
      <c r="T326" s="47"/>
      <c r="U326" s="47"/>
      <c r="V326" s="47"/>
      <c r="W326" s="47">
        <v>9</v>
      </c>
      <c r="X326" s="47"/>
      <c r="Y326" s="47"/>
      <c r="Z326" s="47"/>
      <c r="AA326" s="46"/>
      <c r="AB326" s="47"/>
      <c r="AC326" s="47"/>
      <c r="AD326" s="47"/>
      <c r="AE326" s="47"/>
      <c r="AF326" s="47"/>
      <c r="AG326" s="8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</row>
    <row r="327" spans="1:103" s="16" customFormat="1" ht="167.25" thickBot="1">
      <c r="A327" s="47">
        <v>71</v>
      </c>
      <c r="B327" s="7" t="s">
        <v>115</v>
      </c>
      <c r="C327" s="47"/>
      <c r="D327" s="47"/>
      <c r="E327" s="47"/>
      <c r="F327" s="47"/>
      <c r="G327" s="47"/>
      <c r="H327" s="47"/>
      <c r="I327" s="47"/>
      <c r="J327" s="47"/>
      <c r="K327" s="47">
        <v>20</v>
      </c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>
        <v>20</v>
      </c>
      <c r="Z327" s="47"/>
      <c r="AA327" s="46"/>
      <c r="AB327" s="47"/>
      <c r="AC327" s="47"/>
      <c r="AD327" s="47"/>
      <c r="AE327" s="47"/>
      <c r="AF327" s="47"/>
      <c r="AG327" s="8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</row>
    <row r="328" spans="1:103" s="16" customFormat="1" ht="84" thickBot="1">
      <c r="A328" s="47" t="s">
        <v>27</v>
      </c>
      <c r="B328" s="7" t="s">
        <v>25</v>
      </c>
      <c r="C328" s="47">
        <v>60</v>
      </c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6"/>
      <c r="AB328" s="47"/>
      <c r="AC328" s="47"/>
      <c r="AD328" s="47"/>
      <c r="AE328" s="47"/>
      <c r="AF328" s="47"/>
      <c r="AG328" s="8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</row>
    <row r="329" spans="1:103" s="16" customFormat="1" ht="84" thickBot="1">
      <c r="A329" s="47" t="s">
        <v>27</v>
      </c>
      <c r="B329" s="7" t="s">
        <v>7</v>
      </c>
      <c r="C329" s="47"/>
      <c r="D329" s="47">
        <v>30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6"/>
      <c r="AB329" s="47"/>
      <c r="AC329" s="47"/>
      <c r="AD329" s="47"/>
      <c r="AE329" s="47"/>
      <c r="AF329" s="47"/>
      <c r="AG329" s="8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</row>
    <row r="330" spans="1:103" s="16" customFormat="1" ht="84" thickBot="1">
      <c r="A330" s="47"/>
      <c r="B330" s="7" t="s">
        <v>26</v>
      </c>
      <c r="C330" s="47">
        <f aca="true" t="shared" si="45" ref="C330:AG330">SUM(C324:C329)</f>
        <v>60</v>
      </c>
      <c r="D330" s="47">
        <f t="shared" si="45"/>
        <v>30</v>
      </c>
      <c r="E330" s="47">
        <f t="shared" si="45"/>
        <v>0</v>
      </c>
      <c r="F330" s="47">
        <f t="shared" si="45"/>
        <v>52</v>
      </c>
      <c r="G330" s="47">
        <f t="shared" si="45"/>
        <v>0</v>
      </c>
      <c r="H330" s="47">
        <f t="shared" si="45"/>
        <v>75</v>
      </c>
      <c r="I330" s="47">
        <f t="shared" si="45"/>
        <v>126</v>
      </c>
      <c r="J330" s="47">
        <f t="shared" si="45"/>
        <v>0</v>
      </c>
      <c r="K330" s="47">
        <f t="shared" si="45"/>
        <v>20</v>
      </c>
      <c r="L330" s="47">
        <f t="shared" si="45"/>
        <v>0</v>
      </c>
      <c r="M330" s="47">
        <f t="shared" si="45"/>
        <v>16</v>
      </c>
      <c r="N330" s="47">
        <f t="shared" si="45"/>
        <v>96</v>
      </c>
      <c r="O330" s="47">
        <f t="shared" si="45"/>
        <v>0</v>
      </c>
      <c r="P330" s="47">
        <f t="shared" si="45"/>
        <v>0</v>
      </c>
      <c r="Q330" s="47">
        <f t="shared" si="45"/>
        <v>0</v>
      </c>
      <c r="R330" s="47">
        <f t="shared" si="45"/>
        <v>0</v>
      </c>
      <c r="S330" s="47">
        <f t="shared" si="45"/>
        <v>0</v>
      </c>
      <c r="T330" s="47">
        <f t="shared" si="45"/>
        <v>0</v>
      </c>
      <c r="U330" s="47">
        <f t="shared" si="45"/>
        <v>5</v>
      </c>
      <c r="V330" s="47">
        <f t="shared" si="45"/>
        <v>0</v>
      </c>
      <c r="W330" s="47">
        <f t="shared" si="45"/>
        <v>14</v>
      </c>
      <c r="X330" s="47">
        <f t="shared" si="45"/>
        <v>0</v>
      </c>
      <c r="Y330" s="47">
        <f t="shared" si="45"/>
        <v>20</v>
      </c>
      <c r="Z330" s="47">
        <f t="shared" si="45"/>
        <v>0</v>
      </c>
      <c r="AA330" s="46">
        <f t="shared" si="45"/>
        <v>0</v>
      </c>
      <c r="AB330" s="47">
        <f t="shared" si="45"/>
        <v>0</v>
      </c>
      <c r="AC330" s="47">
        <f t="shared" si="45"/>
        <v>0</v>
      </c>
      <c r="AD330" s="47">
        <f t="shared" si="45"/>
        <v>0</v>
      </c>
      <c r="AE330" s="47">
        <f t="shared" si="45"/>
        <v>0</v>
      </c>
      <c r="AF330" s="47">
        <f t="shared" si="45"/>
        <v>0</v>
      </c>
      <c r="AG330" s="47">
        <f t="shared" si="45"/>
        <v>0</v>
      </c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</row>
    <row r="331" spans="1:103" s="16" customFormat="1" ht="84" thickBot="1">
      <c r="A331" s="87" t="s">
        <v>59</v>
      </c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</row>
    <row r="332" spans="1:103" s="16" customFormat="1" ht="167.25" thickBot="1">
      <c r="A332" s="47">
        <v>63</v>
      </c>
      <c r="B332" s="7" t="s">
        <v>114</v>
      </c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>
        <v>200</v>
      </c>
      <c r="S332" s="47"/>
      <c r="T332" s="47"/>
      <c r="U332" s="47"/>
      <c r="V332" s="47"/>
      <c r="W332" s="47"/>
      <c r="X332" s="47"/>
      <c r="Y332" s="47"/>
      <c r="Z332" s="47"/>
      <c r="AA332" s="46"/>
      <c r="AB332" s="47"/>
      <c r="AC332" s="47"/>
      <c r="AD332" s="47"/>
      <c r="AE332" s="47"/>
      <c r="AF332" s="47"/>
      <c r="AG332" s="8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</row>
    <row r="333" spans="1:103" s="16" customFormat="1" ht="250.5" thickBot="1">
      <c r="A333" s="47" t="s">
        <v>27</v>
      </c>
      <c r="B333" s="7" t="s">
        <v>44</v>
      </c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>
        <v>100</v>
      </c>
      <c r="AA333" s="46"/>
      <c r="AB333" s="47"/>
      <c r="AC333" s="47"/>
      <c r="AD333" s="47"/>
      <c r="AE333" s="47"/>
      <c r="AF333" s="47"/>
      <c r="AG333" s="8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</row>
    <row r="334" spans="1:103" s="16" customFormat="1" ht="84" thickBot="1">
      <c r="A334" s="47"/>
      <c r="B334" s="7" t="s">
        <v>26</v>
      </c>
      <c r="C334" s="47">
        <f>C332+C333</f>
        <v>0</v>
      </c>
      <c r="D334" s="47">
        <f aca="true" t="shared" si="46" ref="D334:AG334">D332+D333</f>
        <v>0</v>
      </c>
      <c r="E334" s="47">
        <f t="shared" si="46"/>
        <v>0</v>
      </c>
      <c r="F334" s="47">
        <f t="shared" si="46"/>
        <v>0</v>
      </c>
      <c r="G334" s="47">
        <f t="shared" si="46"/>
        <v>0</v>
      </c>
      <c r="H334" s="47">
        <f t="shared" si="46"/>
        <v>0</v>
      </c>
      <c r="I334" s="47">
        <f t="shared" si="46"/>
        <v>0</v>
      </c>
      <c r="J334" s="47">
        <f t="shared" si="46"/>
        <v>0</v>
      </c>
      <c r="K334" s="47">
        <f t="shared" si="46"/>
        <v>0</v>
      </c>
      <c r="L334" s="47">
        <f t="shared" si="46"/>
        <v>0</v>
      </c>
      <c r="M334" s="47">
        <f t="shared" si="46"/>
        <v>0</v>
      </c>
      <c r="N334" s="47">
        <f t="shared" si="46"/>
        <v>0</v>
      </c>
      <c r="O334" s="47">
        <f t="shared" si="46"/>
        <v>0</v>
      </c>
      <c r="P334" s="47">
        <f t="shared" si="46"/>
        <v>0</v>
      </c>
      <c r="Q334" s="47">
        <f t="shared" si="46"/>
        <v>0</v>
      </c>
      <c r="R334" s="47">
        <f t="shared" si="46"/>
        <v>200</v>
      </c>
      <c r="S334" s="47">
        <f t="shared" si="46"/>
        <v>0</v>
      </c>
      <c r="T334" s="47">
        <f t="shared" si="46"/>
        <v>0</v>
      </c>
      <c r="U334" s="47">
        <f t="shared" si="46"/>
        <v>0</v>
      </c>
      <c r="V334" s="47">
        <f t="shared" si="46"/>
        <v>0</v>
      </c>
      <c r="W334" s="47">
        <f t="shared" si="46"/>
        <v>0</v>
      </c>
      <c r="X334" s="47">
        <f t="shared" si="46"/>
        <v>0</v>
      </c>
      <c r="Y334" s="47">
        <f t="shared" si="46"/>
        <v>0</v>
      </c>
      <c r="Z334" s="47">
        <f t="shared" si="46"/>
        <v>100</v>
      </c>
      <c r="AA334" s="47">
        <f t="shared" si="46"/>
        <v>0</v>
      </c>
      <c r="AB334" s="47">
        <f t="shared" si="46"/>
        <v>0</v>
      </c>
      <c r="AC334" s="47">
        <f t="shared" si="46"/>
        <v>0</v>
      </c>
      <c r="AD334" s="47">
        <f t="shared" si="46"/>
        <v>0</v>
      </c>
      <c r="AE334" s="47">
        <f t="shared" si="46"/>
        <v>0</v>
      </c>
      <c r="AF334" s="47">
        <f t="shared" si="46"/>
        <v>0</v>
      </c>
      <c r="AG334" s="47">
        <f t="shared" si="46"/>
        <v>0</v>
      </c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</row>
    <row r="335" spans="1:103" s="16" customFormat="1" ht="167.25" thickBot="1">
      <c r="A335" s="47"/>
      <c r="B335" s="7" t="s">
        <v>110</v>
      </c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6"/>
      <c r="AB335" s="47"/>
      <c r="AC335" s="47"/>
      <c r="AD335" s="47"/>
      <c r="AE335" s="47"/>
      <c r="AF335" s="47">
        <v>1.2</v>
      </c>
      <c r="AG335" s="5">
        <v>1.8</v>
      </c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</row>
    <row r="336" spans="1:103" s="16" customFormat="1" ht="84" thickBot="1">
      <c r="A336" s="47"/>
      <c r="B336" s="10" t="s">
        <v>9</v>
      </c>
      <c r="C336" s="47">
        <f aca="true" t="shared" si="47" ref="C336:AE336">SUM(C322+C330+C334)</f>
        <v>80</v>
      </c>
      <c r="D336" s="47">
        <f t="shared" si="47"/>
        <v>50</v>
      </c>
      <c r="E336" s="47">
        <f t="shared" si="47"/>
        <v>47</v>
      </c>
      <c r="F336" s="47">
        <f t="shared" si="47"/>
        <v>52</v>
      </c>
      <c r="G336" s="47">
        <f t="shared" si="47"/>
        <v>0</v>
      </c>
      <c r="H336" s="47">
        <f t="shared" si="47"/>
        <v>75</v>
      </c>
      <c r="I336" s="47">
        <f t="shared" si="47"/>
        <v>132</v>
      </c>
      <c r="J336" s="47">
        <f t="shared" si="47"/>
        <v>150</v>
      </c>
      <c r="K336" s="47">
        <f t="shared" si="47"/>
        <v>20</v>
      </c>
      <c r="L336" s="47">
        <f t="shared" si="47"/>
        <v>0</v>
      </c>
      <c r="M336" s="47">
        <f t="shared" si="47"/>
        <v>80</v>
      </c>
      <c r="N336" s="47">
        <f t="shared" si="47"/>
        <v>96</v>
      </c>
      <c r="O336" s="47">
        <f t="shared" si="47"/>
        <v>0</v>
      </c>
      <c r="P336" s="47">
        <f t="shared" si="47"/>
        <v>0</v>
      </c>
      <c r="Q336" s="47">
        <f t="shared" si="47"/>
        <v>0</v>
      </c>
      <c r="R336" s="47">
        <f t="shared" si="47"/>
        <v>200</v>
      </c>
      <c r="S336" s="47">
        <f t="shared" si="47"/>
        <v>0</v>
      </c>
      <c r="T336" s="47">
        <f t="shared" si="47"/>
        <v>0</v>
      </c>
      <c r="U336" s="47">
        <f t="shared" si="47"/>
        <v>5</v>
      </c>
      <c r="V336" s="47">
        <f t="shared" si="47"/>
        <v>8</v>
      </c>
      <c r="W336" s="47">
        <f t="shared" si="47"/>
        <v>14</v>
      </c>
      <c r="X336" s="47">
        <f t="shared" si="47"/>
        <v>7</v>
      </c>
      <c r="Y336" s="47">
        <f t="shared" si="47"/>
        <v>35.07</v>
      </c>
      <c r="Z336" s="47">
        <f t="shared" si="47"/>
        <v>100</v>
      </c>
      <c r="AA336" s="47">
        <f t="shared" si="47"/>
        <v>1</v>
      </c>
      <c r="AB336" s="47">
        <f t="shared" si="47"/>
        <v>0</v>
      </c>
      <c r="AC336" s="47">
        <f t="shared" si="47"/>
        <v>0</v>
      </c>
      <c r="AD336" s="47">
        <f t="shared" si="47"/>
        <v>0</v>
      </c>
      <c r="AE336" s="47">
        <f t="shared" si="47"/>
        <v>0</v>
      </c>
      <c r="AF336" s="47">
        <v>1.2</v>
      </c>
      <c r="AG336" s="47">
        <v>1.8</v>
      </c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</row>
    <row r="337" spans="1:103" s="13" customFormat="1" ht="71.25" customHeight="1">
      <c r="A337" s="87" t="s">
        <v>61</v>
      </c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</row>
    <row r="338" spans="1:33" ht="70.5" customHeight="1">
      <c r="A338" s="80"/>
      <c r="B338" s="81"/>
      <c r="C338" s="86" t="s">
        <v>25</v>
      </c>
      <c r="D338" s="86" t="s">
        <v>7</v>
      </c>
      <c r="E338" s="86" t="s">
        <v>76</v>
      </c>
      <c r="F338" s="86" t="s">
        <v>77</v>
      </c>
      <c r="G338" s="86" t="s">
        <v>78</v>
      </c>
      <c r="H338" s="86" t="s">
        <v>79</v>
      </c>
      <c r="I338" s="86" t="s">
        <v>80</v>
      </c>
      <c r="J338" s="86" t="s">
        <v>81</v>
      </c>
      <c r="K338" s="86" t="s">
        <v>82</v>
      </c>
      <c r="L338" s="86" t="s">
        <v>68</v>
      </c>
      <c r="M338" s="86" t="s">
        <v>83</v>
      </c>
      <c r="N338" s="86" t="s">
        <v>84</v>
      </c>
      <c r="O338" s="86" t="s">
        <v>99</v>
      </c>
      <c r="P338" s="86" t="s">
        <v>100</v>
      </c>
      <c r="Q338" s="86" t="s">
        <v>85</v>
      </c>
      <c r="R338" s="86" t="s">
        <v>86</v>
      </c>
      <c r="S338" s="86" t="s">
        <v>87</v>
      </c>
      <c r="T338" s="86" t="s">
        <v>88</v>
      </c>
      <c r="U338" s="86" t="s">
        <v>89</v>
      </c>
      <c r="V338" s="86" t="s">
        <v>90</v>
      </c>
      <c r="W338" s="86" t="s">
        <v>91</v>
      </c>
      <c r="X338" s="86" t="s">
        <v>92</v>
      </c>
      <c r="Y338" s="86" t="s">
        <v>93</v>
      </c>
      <c r="Z338" s="86" t="s">
        <v>94</v>
      </c>
      <c r="AA338" s="88" t="s">
        <v>95</v>
      </c>
      <c r="AB338" s="86" t="s">
        <v>73</v>
      </c>
      <c r="AC338" s="88" t="s">
        <v>74</v>
      </c>
      <c r="AD338" s="86" t="s">
        <v>75</v>
      </c>
      <c r="AE338" s="86" t="s">
        <v>96</v>
      </c>
      <c r="AF338" s="86" t="s">
        <v>97</v>
      </c>
      <c r="AG338" s="86" t="s">
        <v>35</v>
      </c>
    </row>
    <row r="339" spans="1:103" s="14" customFormat="1" ht="409.5" customHeight="1" thickBot="1">
      <c r="A339" s="82"/>
      <c r="B339" s="83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8"/>
      <c r="AB339" s="86"/>
      <c r="AC339" s="88"/>
      <c r="AD339" s="86"/>
      <c r="AE339" s="86"/>
      <c r="AF339" s="86"/>
      <c r="AG339" s="86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</row>
    <row r="340" spans="1:33" ht="162" customHeight="1">
      <c r="A340" s="84"/>
      <c r="B340" s="85"/>
      <c r="C340" s="47">
        <v>3</v>
      </c>
      <c r="D340" s="47">
        <v>4</v>
      </c>
      <c r="E340" s="47">
        <v>5</v>
      </c>
      <c r="F340" s="47">
        <v>6</v>
      </c>
      <c r="G340" s="47">
        <v>7</v>
      </c>
      <c r="H340" s="47" t="s">
        <v>36</v>
      </c>
      <c r="I340" s="47">
        <v>9</v>
      </c>
      <c r="J340" s="47">
        <v>10</v>
      </c>
      <c r="K340" s="47">
        <v>11</v>
      </c>
      <c r="L340" s="47">
        <v>12</v>
      </c>
      <c r="M340" s="47">
        <v>13</v>
      </c>
      <c r="N340" s="47">
        <v>14</v>
      </c>
      <c r="O340" s="47">
        <v>15</v>
      </c>
      <c r="P340" s="47">
        <v>16</v>
      </c>
      <c r="Q340" s="47">
        <v>17</v>
      </c>
      <c r="R340" s="47">
        <v>18</v>
      </c>
      <c r="S340" s="47">
        <v>19</v>
      </c>
      <c r="T340" s="47">
        <v>20</v>
      </c>
      <c r="U340" s="47">
        <v>21</v>
      </c>
      <c r="V340" s="47">
        <v>22</v>
      </c>
      <c r="W340" s="47">
        <v>23</v>
      </c>
      <c r="X340" s="47">
        <v>24</v>
      </c>
      <c r="Y340" s="47">
        <v>25</v>
      </c>
      <c r="Z340" s="47">
        <v>26</v>
      </c>
      <c r="AA340" s="4">
        <v>27</v>
      </c>
      <c r="AB340" s="47">
        <v>28</v>
      </c>
      <c r="AC340" s="47">
        <v>29</v>
      </c>
      <c r="AD340" s="47">
        <v>30</v>
      </c>
      <c r="AE340" s="47">
        <v>31</v>
      </c>
      <c r="AF340" s="47">
        <v>32</v>
      </c>
      <c r="AG340" s="5">
        <v>33</v>
      </c>
    </row>
    <row r="341" spans="1:33" ht="109.5" customHeight="1">
      <c r="A341" s="91" t="s">
        <v>107</v>
      </c>
      <c r="B341" s="91"/>
      <c r="C341" s="47">
        <f aca="true" t="shared" si="48" ref="C341:AG341">C29+C57+C86+C113+C141+C168</f>
        <v>541</v>
      </c>
      <c r="D341" s="47">
        <f t="shared" si="48"/>
        <v>280</v>
      </c>
      <c r="E341" s="47">
        <f t="shared" si="48"/>
        <v>263.6</v>
      </c>
      <c r="F341" s="47">
        <f t="shared" si="48"/>
        <v>216</v>
      </c>
      <c r="G341" s="47">
        <f t="shared" si="48"/>
        <v>61</v>
      </c>
      <c r="H341" s="47">
        <f t="shared" si="48"/>
        <v>988</v>
      </c>
      <c r="I341" s="47">
        <f t="shared" si="48"/>
        <v>1012.7</v>
      </c>
      <c r="J341" s="47">
        <f t="shared" si="48"/>
        <v>694</v>
      </c>
      <c r="K341" s="47">
        <f t="shared" si="48"/>
        <v>100</v>
      </c>
      <c r="L341" s="47">
        <f t="shared" si="48"/>
        <v>200</v>
      </c>
      <c r="M341" s="47">
        <f t="shared" si="48"/>
        <v>533</v>
      </c>
      <c r="N341" s="47">
        <f t="shared" si="48"/>
        <v>236</v>
      </c>
      <c r="O341" s="47">
        <f t="shared" si="48"/>
        <v>161</v>
      </c>
      <c r="P341" s="47">
        <f t="shared" si="48"/>
        <v>0</v>
      </c>
      <c r="Q341" s="47">
        <f t="shared" si="48"/>
        <v>467</v>
      </c>
      <c r="R341" s="47">
        <f t="shared" si="48"/>
        <v>800</v>
      </c>
      <c r="S341" s="47">
        <f t="shared" si="48"/>
        <v>214</v>
      </c>
      <c r="T341" s="47">
        <f t="shared" si="48"/>
        <v>10</v>
      </c>
      <c r="U341" s="47">
        <f t="shared" si="48"/>
        <v>78</v>
      </c>
      <c r="V341" s="47">
        <f t="shared" si="48"/>
        <v>125.39999999999999</v>
      </c>
      <c r="W341" s="47">
        <f t="shared" si="48"/>
        <v>81.3</v>
      </c>
      <c r="X341" s="47">
        <f t="shared" si="48"/>
        <v>140.3</v>
      </c>
      <c r="Y341" s="47">
        <f t="shared" si="48"/>
        <v>287.9</v>
      </c>
      <c r="Z341" s="47">
        <f t="shared" si="48"/>
        <v>140</v>
      </c>
      <c r="AA341" s="47">
        <f t="shared" si="48"/>
        <v>4</v>
      </c>
      <c r="AB341" s="47">
        <f t="shared" si="48"/>
        <v>4</v>
      </c>
      <c r="AC341" s="47">
        <f t="shared" si="48"/>
        <v>5</v>
      </c>
      <c r="AD341" s="47">
        <f t="shared" si="48"/>
        <v>18</v>
      </c>
      <c r="AE341" s="47">
        <f t="shared" si="48"/>
        <v>5.6</v>
      </c>
      <c r="AF341" s="47">
        <f t="shared" si="48"/>
        <v>7.2</v>
      </c>
      <c r="AG341" s="47">
        <f t="shared" si="48"/>
        <v>10.8</v>
      </c>
    </row>
    <row r="342" spans="1:33" ht="109.5" customHeight="1">
      <c r="A342" s="91" t="s">
        <v>28</v>
      </c>
      <c r="B342" s="91"/>
      <c r="C342" s="47">
        <f>C341/6</f>
        <v>90.16666666666667</v>
      </c>
      <c r="D342" s="47">
        <f aca="true" t="shared" si="49" ref="D342:AG342">D341/6</f>
        <v>46.666666666666664</v>
      </c>
      <c r="E342" s="47">
        <f t="shared" si="49"/>
        <v>43.93333333333334</v>
      </c>
      <c r="F342" s="47">
        <f t="shared" si="49"/>
        <v>36</v>
      </c>
      <c r="G342" s="47">
        <f t="shared" si="49"/>
        <v>10.166666666666666</v>
      </c>
      <c r="H342" s="47">
        <f t="shared" si="49"/>
        <v>164.66666666666666</v>
      </c>
      <c r="I342" s="47">
        <f t="shared" si="49"/>
        <v>168.78333333333333</v>
      </c>
      <c r="J342" s="47">
        <f t="shared" si="49"/>
        <v>115.66666666666667</v>
      </c>
      <c r="K342" s="47">
        <f t="shared" si="49"/>
        <v>16.666666666666668</v>
      </c>
      <c r="L342" s="47">
        <f t="shared" si="49"/>
        <v>33.333333333333336</v>
      </c>
      <c r="M342" s="47">
        <f t="shared" si="49"/>
        <v>88.83333333333333</v>
      </c>
      <c r="N342" s="47">
        <f t="shared" si="49"/>
        <v>39.333333333333336</v>
      </c>
      <c r="O342" s="47">
        <f t="shared" si="49"/>
        <v>26.833333333333332</v>
      </c>
      <c r="P342" s="47">
        <f t="shared" si="49"/>
        <v>0</v>
      </c>
      <c r="Q342" s="47">
        <f t="shared" si="49"/>
        <v>77.83333333333333</v>
      </c>
      <c r="R342" s="47">
        <f t="shared" si="49"/>
        <v>133.33333333333334</v>
      </c>
      <c r="S342" s="47">
        <f t="shared" si="49"/>
        <v>35.666666666666664</v>
      </c>
      <c r="T342" s="47">
        <f t="shared" si="49"/>
        <v>1.6666666666666667</v>
      </c>
      <c r="U342" s="47">
        <f t="shared" si="49"/>
        <v>13</v>
      </c>
      <c r="V342" s="47">
        <f t="shared" si="49"/>
        <v>20.9</v>
      </c>
      <c r="W342" s="47">
        <f t="shared" si="49"/>
        <v>13.549999999999999</v>
      </c>
      <c r="X342" s="47">
        <f t="shared" si="49"/>
        <v>23.383333333333336</v>
      </c>
      <c r="Y342" s="47">
        <f t="shared" si="49"/>
        <v>47.98333333333333</v>
      </c>
      <c r="Z342" s="47">
        <f t="shared" si="49"/>
        <v>23.333333333333332</v>
      </c>
      <c r="AA342" s="47">
        <f t="shared" si="49"/>
        <v>0.6666666666666666</v>
      </c>
      <c r="AB342" s="47">
        <f t="shared" si="49"/>
        <v>0.6666666666666666</v>
      </c>
      <c r="AC342" s="47">
        <f t="shared" si="49"/>
        <v>0.8333333333333334</v>
      </c>
      <c r="AD342" s="47">
        <f t="shared" si="49"/>
        <v>3</v>
      </c>
      <c r="AE342" s="47">
        <f t="shared" si="49"/>
        <v>0.9333333333333332</v>
      </c>
      <c r="AF342" s="47">
        <f t="shared" si="49"/>
        <v>1.2</v>
      </c>
      <c r="AG342" s="47">
        <f t="shared" si="49"/>
        <v>1.8</v>
      </c>
    </row>
    <row r="343" spans="1:33" ht="109.5" customHeight="1">
      <c r="A343" s="91" t="s">
        <v>108</v>
      </c>
      <c r="B343" s="91"/>
      <c r="C343" s="47">
        <f aca="true" t="shared" si="50" ref="C343:AG343">C197+C225+C253+C282+C310+C336</f>
        <v>600</v>
      </c>
      <c r="D343" s="47">
        <f t="shared" si="50"/>
        <v>300</v>
      </c>
      <c r="E343" s="47">
        <f t="shared" si="50"/>
        <v>180.7</v>
      </c>
      <c r="F343" s="47">
        <f t="shared" si="50"/>
        <v>353</v>
      </c>
      <c r="G343" s="47">
        <f t="shared" si="50"/>
        <v>51</v>
      </c>
      <c r="H343" s="47">
        <f t="shared" si="50"/>
        <v>781</v>
      </c>
      <c r="I343" s="47">
        <f t="shared" si="50"/>
        <v>1049.3</v>
      </c>
      <c r="J343" s="47">
        <f t="shared" si="50"/>
        <v>687</v>
      </c>
      <c r="K343" s="47">
        <f t="shared" si="50"/>
        <v>128</v>
      </c>
      <c r="L343" s="47">
        <f t="shared" si="50"/>
        <v>400</v>
      </c>
      <c r="M343" s="47">
        <f t="shared" si="50"/>
        <v>516</v>
      </c>
      <c r="N343" s="47">
        <f t="shared" si="50"/>
        <v>341</v>
      </c>
      <c r="O343" s="47">
        <f t="shared" si="50"/>
        <v>145</v>
      </c>
      <c r="P343" s="47">
        <f t="shared" si="50"/>
        <v>0</v>
      </c>
      <c r="Q343" s="47">
        <f t="shared" si="50"/>
        <v>520</v>
      </c>
      <c r="R343" s="47">
        <f t="shared" si="50"/>
        <v>500</v>
      </c>
      <c r="S343" s="47">
        <f t="shared" si="50"/>
        <v>88</v>
      </c>
      <c r="T343" s="47">
        <f t="shared" si="50"/>
        <v>10</v>
      </c>
      <c r="U343" s="47">
        <f t="shared" si="50"/>
        <v>41</v>
      </c>
      <c r="V343" s="47">
        <f t="shared" si="50"/>
        <v>150.79999999999998</v>
      </c>
      <c r="W343" s="47">
        <f t="shared" si="50"/>
        <v>66.2</v>
      </c>
      <c r="X343" s="47">
        <f t="shared" si="50"/>
        <v>173.5</v>
      </c>
      <c r="Y343" s="47">
        <f t="shared" si="50"/>
        <v>265.77</v>
      </c>
      <c r="Z343" s="47">
        <f t="shared" si="50"/>
        <v>148</v>
      </c>
      <c r="AA343" s="47">
        <f t="shared" si="50"/>
        <v>4</v>
      </c>
      <c r="AB343" s="47">
        <f t="shared" si="50"/>
        <v>4</v>
      </c>
      <c r="AC343" s="47">
        <f t="shared" si="50"/>
        <v>5</v>
      </c>
      <c r="AD343" s="47">
        <f t="shared" si="50"/>
        <v>0</v>
      </c>
      <c r="AE343" s="47">
        <f t="shared" si="50"/>
        <v>3.8</v>
      </c>
      <c r="AF343" s="47">
        <f t="shared" si="50"/>
        <v>7.2</v>
      </c>
      <c r="AG343" s="47">
        <f t="shared" si="50"/>
        <v>10.8</v>
      </c>
    </row>
    <row r="344" spans="1:33" ht="109.5" customHeight="1">
      <c r="A344" s="91" t="s">
        <v>28</v>
      </c>
      <c r="B344" s="91"/>
      <c r="C344" s="47">
        <f>C343/6</f>
        <v>100</v>
      </c>
      <c r="D344" s="47">
        <f aca="true" t="shared" si="51" ref="D344:AG344">D343/6</f>
        <v>50</v>
      </c>
      <c r="E344" s="47">
        <f t="shared" si="51"/>
        <v>30.116666666666664</v>
      </c>
      <c r="F344" s="47">
        <f t="shared" si="51"/>
        <v>58.833333333333336</v>
      </c>
      <c r="G344" s="47">
        <f t="shared" si="51"/>
        <v>8.5</v>
      </c>
      <c r="H344" s="47">
        <f t="shared" si="51"/>
        <v>130.16666666666666</v>
      </c>
      <c r="I344" s="47">
        <f t="shared" si="51"/>
        <v>174.88333333333333</v>
      </c>
      <c r="J344" s="47">
        <f t="shared" si="51"/>
        <v>114.5</v>
      </c>
      <c r="K344" s="47">
        <f t="shared" si="51"/>
        <v>21.333333333333332</v>
      </c>
      <c r="L344" s="47">
        <f t="shared" si="51"/>
        <v>66.66666666666667</v>
      </c>
      <c r="M344" s="47">
        <f t="shared" si="51"/>
        <v>86</v>
      </c>
      <c r="N344" s="47">
        <f t="shared" si="51"/>
        <v>56.833333333333336</v>
      </c>
      <c r="O344" s="47">
        <f t="shared" si="51"/>
        <v>24.166666666666668</v>
      </c>
      <c r="P344" s="47">
        <f t="shared" si="51"/>
        <v>0</v>
      </c>
      <c r="Q344" s="47">
        <f t="shared" si="51"/>
        <v>86.66666666666667</v>
      </c>
      <c r="R344" s="47">
        <f t="shared" si="51"/>
        <v>83.33333333333333</v>
      </c>
      <c r="S344" s="47">
        <f t="shared" si="51"/>
        <v>14.666666666666666</v>
      </c>
      <c r="T344" s="47">
        <f t="shared" si="51"/>
        <v>1.6666666666666667</v>
      </c>
      <c r="U344" s="47">
        <f t="shared" si="51"/>
        <v>6.833333333333333</v>
      </c>
      <c r="V344" s="47">
        <f t="shared" si="51"/>
        <v>25.13333333333333</v>
      </c>
      <c r="W344" s="47">
        <f t="shared" si="51"/>
        <v>11.033333333333333</v>
      </c>
      <c r="X344" s="47">
        <f t="shared" si="51"/>
        <v>28.916666666666668</v>
      </c>
      <c r="Y344" s="47">
        <f t="shared" si="51"/>
        <v>44.294999999999995</v>
      </c>
      <c r="Z344" s="47">
        <f t="shared" si="51"/>
        <v>24.666666666666668</v>
      </c>
      <c r="AA344" s="47">
        <f t="shared" si="51"/>
        <v>0.6666666666666666</v>
      </c>
      <c r="AB344" s="47">
        <f t="shared" si="51"/>
        <v>0.6666666666666666</v>
      </c>
      <c r="AC344" s="47">
        <f t="shared" si="51"/>
        <v>0.8333333333333334</v>
      </c>
      <c r="AD344" s="47">
        <f t="shared" si="51"/>
        <v>0</v>
      </c>
      <c r="AE344" s="47">
        <f t="shared" si="51"/>
        <v>0.6333333333333333</v>
      </c>
      <c r="AF344" s="47">
        <f t="shared" si="51"/>
        <v>1.2</v>
      </c>
      <c r="AG344" s="47">
        <f t="shared" si="51"/>
        <v>1.8</v>
      </c>
    </row>
    <row r="345" spans="1:33" ht="83.25">
      <c r="A345" s="91" t="s">
        <v>54</v>
      </c>
      <c r="B345" s="91"/>
      <c r="C345" s="47">
        <f>C341+C343</f>
        <v>1141</v>
      </c>
      <c r="D345" s="47">
        <f aca="true" t="shared" si="52" ref="D345:AG345">D341+D343</f>
        <v>580</v>
      </c>
      <c r="E345" s="47">
        <f t="shared" si="52"/>
        <v>444.3</v>
      </c>
      <c r="F345" s="47">
        <f t="shared" si="52"/>
        <v>569</v>
      </c>
      <c r="G345" s="47">
        <f t="shared" si="52"/>
        <v>112</v>
      </c>
      <c r="H345" s="47">
        <f t="shared" si="52"/>
        <v>1769</v>
      </c>
      <c r="I345" s="47">
        <f t="shared" si="52"/>
        <v>2062</v>
      </c>
      <c r="J345" s="47">
        <f t="shared" si="52"/>
        <v>1381</v>
      </c>
      <c r="K345" s="47">
        <f t="shared" si="52"/>
        <v>228</v>
      </c>
      <c r="L345" s="47">
        <f t="shared" si="52"/>
        <v>600</v>
      </c>
      <c r="M345" s="47">
        <f t="shared" si="52"/>
        <v>1049</v>
      </c>
      <c r="N345" s="47">
        <f t="shared" si="52"/>
        <v>577</v>
      </c>
      <c r="O345" s="47">
        <f t="shared" si="52"/>
        <v>306</v>
      </c>
      <c r="P345" s="47">
        <f t="shared" si="52"/>
        <v>0</v>
      </c>
      <c r="Q345" s="47">
        <f t="shared" si="52"/>
        <v>987</v>
      </c>
      <c r="R345" s="47">
        <f t="shared" si="52"/>
        <v>1300</v>
      </c>
      <c r="S345" s="47">
        <f t="shared" si="52"/>
        <v>302</v>
      </c>
      <c r="T345" s="47">
        <f t="shared" si="52"/>
        <v>20</v>
      </c>
      <c r="U345" s="47">
        <f t="shared" si="52"/>
        <v>119</v>
      </c>
      <c r="V345" s="47">
        <f t="shared" si="52"/>
        <v>276.2</v>
      </c>
      <c r="W345" s="47">
        <f t="shared" si="52"/>
        <v>147.5</v>
      </c>
      <c r="X345" s="47">
        <f t="shared" si="52"/>
        <v>313.8</v>
      </c>
      <c r="Y345" s="47">
        <f t="shared" si="52"/>
        <v>553.67</v>
      </c>
      <c r="Z345" s="47">
        <f t="shared" si="52"/>
        <v>288</v>
      </c>
      <c r="AA345" s="47">
        <f t="shared" si="52"/>
        <v>8</v>
      </c>
      <c r="AB345" s="47">
        <f t="shared" si="52"/>
        <v>8</v>
      </c>
      <c r="AC345" s="47">
        <f t="shared" si="52"/>
        <v>10</v>
      </c>
      <c r="AD345" s="47">
        <f t="shared" si="52"/>
        <v>18</v>
      </c>
      <c r="AE345" s="47">
        <f t="shared" si="52"/>
        <v>9.399999999999999</v>
      </c>
      <c r="AF345" s="47">
        <f t="shared" si="52"/>
        <v>14.4</v>
      </c>
      <c r="AG345" s="47">
        <f t="shared" si="52"/>
        <v>21.6</v>
      </c>
    </row>
    <row r="346" spans="1:33" ht="113.25" customHeight="1">
      <c r="A346" s="91" t="s">
        <v>28</v>
      </c>
      <c r="B346" s="91"/>
      <c r="C346" s="19">
        <f>C345/12</f>
        <v>95.08333333333333</v>
      </c>
      <c r="D346" s="19">
        <f aca="true" t="shared" si="53" ref="D346:AG346">D345/12</f>
        <v>48.333333333333336</v>
      </c>
      <c r="E346" s="19">
        <f t="shared" si="53"/>
        <v>37.025</v>
      </c>
      <c r="F346" s="19">
        <f t="shared" si="53"/>
        <v>47.416666666666664</v>
      </c>
      <c r="G346" s="19">
        <f t="shared" si="53"/>
        <v>9.333333333333334</v>
      </c>
      <c r="H346" s="19">
        <f t="shared" si="53"/>
        <v>147.41666666666666</v>
      </c>
      <c r="I346" s="19">
        <f t="shared" si="53"/>
        <v>171.83333333333334</v>
      </c>
      <c r="J346" s="19">
        <f t="shared" si="53"/>
        <v>115.08333333333333</v>
      </c>
      <c r="K346" s="19">
        <f t="shared" si="53"/>
        <v>19</v>
      </c>
      <c r="L346" s="19">
        <f t="shared" si="53"/>
        <v>50</v>
      </c>
      <c r="M346" s="19">
        <f t="shared" si="53"/>
        <v>87.41666666666667</v>
      </c>
      <c r="N346" s="19">
        <f t="shared" si="53"/>
        <v>48.083333333333336</v>
      </c>
      <c r="O346" s="19">
        <f t="shared" si="53"/>
        <v>25.5</v>
      </c>
      <c r="P346" s="19">
        <f t="shared" si="53"/>
        <v>0</v>
      </c>
      <c r="Q346" s="19">
        <f t="shared" si="53"/>
        <v>82.25</v>
      </c>
      <c r="R346" s="19">
        <f t="shared" si="53"/>
        <v>108.33333333333333</v>
      </c>
      <c r="S346" s="19">
        <f t="shared" si="53"/>
        <v>25.166666666666668</v>
      </c>
      <c r="T346" s="19">
        <f t="shared" si="53"/>
        <v>1.6666666666666667</v>
      </c>
      <c r="U346" s="19">
        <f t="shared" si="53"/>
        <v>9.916666666666666</v>
      </c>
      <c r="V346" s="19">
        <f t="shared" si="53"/>
        <v>23.016666666666666</v>
      </c>
      <c r="W346" s="19">
        <f t="shared" si="53"/>
        <v>12.291666666666666</v>
      </c>
      <c r="X346" s="19">
        <f t="shared" si="53"/>
        <v>26.150000000000002</v>
      </c>
      <c r="Y346" s="19">
        <f t="shared" si="53"/>
        <v>46.13916666666666</v>
      </c>
      <c r="Z346" s="19">
        <f t="shared" si="53"/>
        <v>24</v>
      </c>
      <c r="AA346" s="19">
        <f t="shared" si="53"/>
        <v>0.6666666666666666</v>
      </c>
      <c r="AB346" s="19">
        <f t="shared" si="53"/>
        <v>0.6666666666666666</v>
      </c>
      <c r="AC346" s="19">
        <f t="shared" si="53"/>
        <v>0.8333333333333334</v>
      </c>
      <c r="AD346" s="19">
        <f t="shared" si="53"/>
        <v>1.5</v>
      </c>
      <c r="AE346" s="19">
        <f t="shared" si="53"/>
        <v>0.7833333333333332</v>
      </c>
      <c r="AF346" s="19">
        <f t="shared" si="53"/>
        <v>1.2</v>
      </c>
      <c r="AG346" s="19">
        <f t="shared" si="53"/>
        <v>1.8</v>
      </c>
    </row>
    <row r="347" spans="1:33" ht="389.25" customHeight="1" hidden="1">
      <c r="A347" s="91" t="s">
        <v>70</v>
      </c>
      <c r="B347" s="91"/>
      <c r="C347" s="47">
        <v>90</v>
      </c>
      <c r="D347" s="47">
        <v>48</v>
      </c>
      <c r="E347" s="47">
        <v>9</v>
      </c>
      <c r="F347" s="47">
        <v>27</v>
      </c>
      <c r="G347" s="47">
        <v>9</v>
      </c>
      <c r="H347" s="47">
        <v>112.2</v>
      </c>
      <c r="I347" s="47">
        <v>168</v>
      </c>
      <c r="J347" s="47">
        <v>111</v>
      </c>
      <c r="K347" s="47">
        <v>9</v>
      </c>
      <c r="L347" s="47">
        <v>120</v>
      </c>
      <c r="M347" s="47">
        <v>42</v>
      </c>
      <c r="N347" s="47">
        <v>21</v>
      </c>
      <c r="O347" s="47">
        <v>34.8</v>
      </c>
      <c r="P347" s="47">
        <v>18</v>
      </c>
      <c r="Q347" s="47">
        <v>180</v>
      </c>
      <c r="R347" s="47">
        <v>90</v>
      </c>
      <c r="S347" s="47">
        <v>30</v>
      </c>
      <c r="T347" s="47">
        <v>6</v>
      </c>
      <c r="U347" s="47">
        <v>6</v>
      </c>
      <c r="V347" s="47">
        <v>18</v>
      </c>
      <c r="W347" s="47">
        <v>9</v>
      </c>
      <c r="X347" s="47">
        <v>24</v>
      </c>
      <c r="Y347" s="47">
        <v>18</v>
      </c>
      <c r="Z347" s="47">
        <v>6</v>
      </c>
      <c r="AA347" s="46">
        <v>0.6</v>
      </c>
      <c r="AB347" s="47">
        <v>0.6</v>
      </c>
      <c r="AC347" s="47">
        <v>1.2</v>
      </c>
      <c r="AD347" s="47">
        <v>1.8</v>
      </c>
      <c r="AE347" s="47">
        <v>0.12</v>
      </c>
      <c r="AF347" s="47">
        <v>1.2</v>
      </c>
      <c r="AG347" s="5">
        <v>1.8</v>
      </c>
    </row>
    <row r="348" spans="1:33" ht="149.25" customHeight="1" hidden="1">
      <c r="A348" s="91" t="s">
        <v>39</v>
      </c>
      <c r="B348" s="91"/>
      <c r="C348" s="19">
        <f aca="true" t="shared" si="54" ref="C348:AG348">C346*100/C347</f>
        <v>105.64814814814814</v>
      </c>
      <c r="D348" s="4">
        <f t="shared" si="54"/>
        <v>100.69444444444446</v>
      </c>
      <c r="E348" s="19">
        <f t="shared" si="54"/>
        <v>411.3888888888889</v>
      </c>
      <c r="F348" s="19">
        <f t="shared" si="54"/>
        <v>175.61728395061726</v>
      </c>
      <c r="G348" s="19">
        <f t="shared" si="54"/>
        <v>103.70370370370371</v>
      </c>
      <c r="H348" s="19">
        <f t="shared" si="54"/>
        <v>131.38740344622695</v>
      </c>
      <c r="I348" s="19">
        <f t="shared" si="54"/>
        <v>102.28174603174605</v>
      </c>
      <c r="J348" s="19">
        <f t="shared" si="54"/>
        <v>103.67867867867866</v>
      </c>
      <c r="K348" s="19">
        <f t="shared" si="54"/>
        <v>211.11111111111111</v>
      </c>
      <c r="L348" s="19">
        <f t="shared" si="54"/>
        <v>41.666666666666664</v>
      </c>
      <c r="M348" s="19">
        <f t="shared" si="54"/>
        <v>208.13492063492066</v>
      </c>
      <c r="N348" s="19">
        <f t="shared" si="54"/>
        <v>228.968253968254</v>
      </c>
      <c r="O348" s="19">
        <f t="shared" si="54"/>
        <v>73.27586206896552</v>
      </c>
      <c r="P348" s="19">
        <f t="shared" si="54"/>
        <v>0</v>
      </c>
      <c r="Q348" s="19">
        <f t="shared" si="54"/>
        <v>45.69444444444444</v>
      </c>
      <c r="R348" s="19">
        <f t="shared" si="54"/>
        <v>120.37037037037035</v>
      </c>
      <c r="S348" s="19">
        <f t="shared" si="54"/>
        <v>83.8888888888889</v>
      </c>
      <c r="T348" s="19">
        <f t="shared" si="54"/>
        <v>27.777777777777782</v>
      </c>
      <c r="U348" s="19">
        <f t="shared" si="54"/>
        <v>165.27777777777777</v>
      </c>
      <c r="V348" s="19">
        <f t="shared" si="54"/>
        <v>127.87037037037037</v>
      </c>
      <c r="W348" s="19">
        <f t="shared" si="54"/>
        <v>136.57407407407405</v>
      </c>
      <c r="X348" s="19">
        <f t="shared" si="54"/>
        <v>108.95833333333333</v>
      </c>
      <c r="Y348" s="19">
        <f t="shared" si="54"/>
        <v>256.3287037037037</v>
      </c>
      <c r="Z348" s="19">
        <f t="shared" si="54"/>
        <v>400</v>
      </c>
      <c r="AA348" s="19">
        <f t="shared" si="54"/>
        <v>111.1111111111111</v>
      </c>
      <c r="AB348" s="19">
        <f t="shared" si="54"/>
        <v>111.1111111111111</v>
      </c>
      <c r="AC348" s="19">
        <f t="shared" si="54"/>
        <v>69.44444444444446</v>
      </c>
      <c r="AD348" s="19">
        <f t="shared" si="54"/>
        <v>83.33333333333333</v>
      </c>
      <c r="AE348" s="19">
        <f t="shared" si="54"/>
        <v>652.7777777777776</v>
      </c>
      <c r="AF348" s="19">
        <f t="shared" si="54"/>
        <v>100</v>
      </c>
      <c r="AG348" s="19">
        <f t="shared" si="54"/>
        <v>100</v>
      </c>
    </row>
    <row r="349" spans="1:33" ht="83.25">
      <c r="A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1"/>
      <c r="N349" s="11"/>
      <c r="O349" s="11"/>
      <c r="Z349" s="11"/>
      <c r="AB349" s="11"/>
      <c r="AC349" s="11"/>
      <c r="AD349" s="11"/>
      <c r="AE349" s="11"/>
      <c r="AF349" s="11"/>
      <c r="AG349" s="11"/>
    </row>
    <row r="350" spans="1:33" ht="83.25">
      <c r="A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1"/>
      <c r="N350" s="11"/>
      <c r="O350" s="11"/>
      <c r="Z350" s="11"/>
      <c r="AB350" s="11"/>
      <c r="AC350" s="11"/>
      <c r="AD350" s="11"/>
      <c r="AE350" s="11"/>
      <c r="AF350" s="11"/>
      <c r="AG350" s="11"/>
    </row>
    <row r="351" spans="1:33" ht="83.25">
      <c r="A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1"/>
      <c r="N351" s="11"/>
      <c r="O351" s="11"/>
      <c r="Z351" s="11"/>
      <c r="AB351" s="11"/>
      <c r="AC351" s="11"/>
      <c r="AD351" s="11"/>
      <c r="AE351" s="11"/>
      <c r="AF351" s="11"/>
      <c r="AG351" s="11"/>
    </row>
    <row r="352" spans="1:33" ht="83.25">
      <c r="A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1"/>
      <c r="N352" s="11"/>
      <c r="O352" s="11"/>
      <c r="Z352" s="11"/>
      <c r="AB352" s="11"/>
      <c r="AC352" s="11"/>
      <c r="AD352" s="11"/>
      <c r="AE352" s="11"/>
      <c r="AF352" s="11"/>
      <c r="AG352" s="11"/>
    </row>
    <row r="353" spans="1:33" ht="83.25">
      <c r="A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1"/>
      <c r="N353" s="11"/>
      <c r="O353" s="11"/>
      <c r="Z353" s="11"/>
      <c r="AB353" s="11"/>
      <c r="AC353" s="11"/>
      <c r="AD353" s="11"/>
      <c r="AE353" s="11"/>
      <c r="AF353" s="11"/>
      <c r="AG353" s="11"/>
    </row>
    <row r="354" spans="1:33" ht="83.25">
      <c r="A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1"/>
      <c r="N354" s="11"/>
      <c r="O354" s="11"/>
      <c r="Z354" s="11"/>
      <c r="AB354" s="11"/>
      <c r="AC354" s="11"/>
      <c r="AD354" s="11"/>
      <c r="AE354" s="11"/>
      <c r="AF354" s="11"/>
      <c r="AG354" s="11"/>
    </row>
    <row r="355" spans="1:33" ht="83.25">
      <c r="A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1"/>
      <c r="N355" s="11"/>
      <c r="O355" s="11"/>
      <c r="Z355" s="11"/>
      <c r="AB355" s="11"/>
      <c r="AC355" s="11"/>
      <c r="AD355" s="11"/>
      <c r="AE355" s="11"/>
      <c r="AF355" s="11"/>
      <c r="AG355" s="11"/>
    </row>
    <row r="356" spans="1:33" ht="83.25">
      <c r="A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1"/>
      <c r="N356" s="11"/>
      <c r="O356" s="11"/>
      <c r="Z356" s="11"/>
      <c r="AB356" s="11"/>
      <c r="AC356" s="11"/>
      <c r="AD356" s="11"/>
      <c r="AE356" s="11"/>
      <c r="AF356" s="11"/>
      <c r="AG356" s="11"/>
    </row>
    <row r="357" spans="1:33" ht="83.25">
      <c r="A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1"/>
      <c r="N357" s="11"/>
      <c r="O357" s="11"/>
      <c r="Z357" s="11"/>
      <c r="AB357" s="11"/>
      <c r="AC357" s="11"/>
      <c r="AD357" s="11"/>
      <c r="AE357" s="11"/>
      <c r="AF357" s="11"/>
      <c r="AG357" s="11"/>
    </row>
    <row r="358" spans="1:33" ht="83.25">
      <c r="A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1"/>
      <c r="N358" s="11"/>
      <c r="O358" s="11"/>
      <c r="Z358" s="11"/>
      <c r="AB358" s="11"/>
      <c r="AC358" s="11"/>
      <c r="AD358" s="11"/>
      <c r="AE358" s="11"/>
      <c r="AF358" s="11"/>
      <c r="AG358" s="11"/>
    </row>
    <row r="359" spans="1:33" ht="83.25">
      <c r="A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1"/>
      <c r="N359" s="11"/>
      <c r="O359" s="11"/>
      <c r="Z359" s="11"/>
      <c r="AB359" s="11"/>
      <c r="AC359" s="11"/>
      <c r="AD359" s="11"/>
      <c r="AE359" s="11"/>
      <c r="AF359" s="11"/>
      <c r="AG359" s="11"/>
    </row>
    <row r="360" spans="1:33" ht="83.25">
      <c r="A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1"/>
      <c r="N360" s="11"/>
      <c r="O360" s="11"/>
      <c r="Z360" s="11"/>
      <c r="AB360" s="11"/>
      <c r="AC360" s="11"/>
      <c r="AD360" s="11"/>
      <c r="AE360" s="11"/>
      <c r="AF360" s="11"/>
      <c r="AG360" s="11"/>
    </row>
    <row r="361" spans="1:33" ht="83.25">
      <c r="A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1"/>
      <c r="N361" s="11"/>
      <c r="O361" s="11"/>
      <c r="Z361" s="11"/>
      <c r="AB361" s="11"/>
      <c r="AC361" s="11"/>
      <c r="AD361" s="11"/>
      <c r="AE361" s="11"/>
      <c r="AF361" s="11"/>
      <c r="AG361" s="11"/>
    </row>
    <row r="362" spans="1:33" ht="83.25">
      <c r="A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1"/>
      <c r="N362" s="11"/>
      <c r="O362" s="11"/>
      <c r="Z362" s="11"/>
      <c r="AB362" s="11"/>
      <c r="AC362" s="11"/>
      <c r="AD362" s="11"/>
      <c r="AE362" s="11"/>
      <c r="AF362" s="11"/>
      <c r="AG362" s="11"/>
    </row>
    <row r="363" spans="1:33" ht="83.25">
      <c r="A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1"/>
      <c r="N363" s="11"/>
      <c r="O363" s="11"/>
      <c r="Z363" s="11"/>
      <c r="AB363" s="11"/>
      <c r="AC363" s="11"/>
      <c r="AD363" s="11"/>
      <c r="AE363" s="11"/>
      <c r="AF363" s="11"/>
      <c r="AG363" s="11"/>
    </row>
    <row r="364" spans="1:33" ht="83.25">
      <c r="A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1"/>
      <c r="N364" s="11"/>
      <c r="O364" s="11"/>
      <c r="Z364" s="11"/>
      <c r="AB364" s="11"/>
      <c r="AC364" s="11"/>
      <c r="AD364" s="11"/>
      <c r="AE364" s="11"/>
      <c r="AF364" s="11"/>
      <c r="AG364" s="11"/>
    </row>
    <row r="365" spans="1:33" ht="83.25">
      <c r="A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1"/>
      <c r="N365" s="11"/>
      <c r="O365" s="1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B365" s="2"/>
      <c r="AC365" s="2"/>
      <c r="AD365" s="2"/>
      <c r="AE365" s="2"/>
      <c r="AF365" s="2"/>
      <c r="AG365" s="2"/>
    </row>
    <row r="366" spans="1:33" ht="83.25">
      <c r="A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1"/>
      <c r="N366" s="11"/>
      <c r="O366" s="1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B366" s="2"/>
      <c r="AC366" s="2"/>
      <c r="AD366" s="2"/>
      <c r="AE366" s="2"/>
      <c r="AF366" s="2"/>
      <c r="AG366" s="2"/>
    </row>
    <row r="367" spans="13:33" ht="83.25">
      <c r="M367" s="11"/>
      <c r="N367" s="11"/>
      <c r="O367" s="11"/>
      <c r="Z367" s="11"/>
      <c r="AB367" s="11"/>
      <c r="AC367" s="11"/>
      <c r="AD367" s="11"/>
      <c r="AE367" s="11"/>
      <c r="AF367" s="11"/>
      <c r="AG367" s="11"/>
    </row>
    <row r="368" spans="1:33" ht="83.25">
      <c r="A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1"/>
      <c r="N368" s="11"/>
      <c r="O368" s="11"/>
      <c r="Z368" s="11"/>
      <c r="AB368" s="11"/>
      <c r="AC368" s="11"/>
      <c r="AD368" s="11"/>
      <c r="AE368" s="11"/>
      <c r="AF368" s="11"/>
      <c r="AG368" s="11"/>
    </row>
    <row r="369" spans="1:33" ht="83.25">
      <c r="A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1"/>
      <c r="N369" s="11"/>
      <c r="O369" s="11"/>
      <c r="Z369" s="11"/>
      <c r="AB369" s="11"/>
      <c r="AC369" s="11"/>
      <c r="AD369" s="11"/>
      <c r="AE369" s="11"/>
      <c r="AF369" s="11"/>
      <c r="AG369" s="11"/>
    </row>
    <row r="370" spans="1:33" ht="83.25">
      <c r="A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1"/>
      <c r="N370" s="11"/>
      <c r="O370" s="11"/>
      <c r="Z370" s="11"/>
      <c r="AB370" s="11"/>
      <c r="AC370" s="11"/>
      <c r="AD370" s="11"/>
      <c r="AE370" s="11"/>
      <c r="AF370" s="11"/>
      <c r="AG370" s="11"/>
    </row>
    <row r="371" spans="1:33" ht="83.25">
      <c r="A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1"/>
      <c r="N371" s="11"/>
      <c r="O371" s="11"/>
      <c r="Z371" s="11"/>
      <c r="AB371" s="11"/>
      <c r="AC371" s="11"/>
      <c r="AD371" s="11"/>
      <c r="AE371" s="11"/>
      <c r="AF371" s="11"/>
      <c r="AG371" s="11"/>
    </row>
    <row r="372" spans="1:33" ht="83.25">
      <c r="A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1"/>
      <c r="N372" s="11"/>
      <c r="O372" s="11"/>
      <c r="Z372" s="11"/>
      <c r="AB372" s="11"/>
      <c r="AC372" s="11"/>
      <c r="AD372" s="11"/>
      <c r="AE372" s="11"/>
      <c r="AF372" s="11"/>
      <c r="AG372" s="11"/>
    </row>
    <row r="373" spans="1:33" ht="83.25">
      <c r="A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1"/>
      <c r="N373" s="11"/>
      <c r="O373" s="11"/>
      <c r="Z373" s="11"/>
      <c r="AB373" s="11"/>
      <c r="AC373" s="11"/>
      <c r="AD373" s="11"/>
      <c r="AE373" s="11"/>
      <c r="AF373" s="11"/>
      <c r="AG373" s="11"/>
    </row>
    <row r="374" spans="1:33" ht="83.25">
      <c r="A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1"/>
      <c r="N374" s="11"/>
      <c r="O374" s="11"/>
      <c r="Z374" s="11"/>
      <c r="AB374" s="11"/>
      <c r="AC374" s="11"/>
      <c r="AD374" s="11"/>
      <c r="AE374" s="11"/>
      <c r="AF374" s="11"/>
      <c r="AG374" s="11"/>
    </row>
    <row r="375" spans="1:33" ht="83.25">
      <c r="A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1"/>
      <c r="N375" s="11"/>
      <c r="O375" s="11"/>
      <c r="Z375" s="11"/>
      <c r="AB375" s="11"/>
      <c r="AC375" s="11"/>
      <c r="AD375" s="11"/>
      <c r="AE375" s="11"/>
      <c r="AF375" s="11"/>
      <c r="AG375" s="11"/>
    </row>
    <row r="376" spans="1:33" ht="83.25">
      <c r="A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1"/>
      <c r="N376" s="11"/>
      <c r="O376" s="11"/>
      <c r="Z376" s="11"/>
      <c r="AB376" s="11"/>
      <c r="AC376" s="11"/>
      <c r="AD376" s="11"/>
      <c r="AE376" s="11"/>
      <c r="AF376" s="11"/>
      <c r="AG376" s="11"/>
    </row>
    <row r="377" spans="1:33" ht="83.25">
      <c r="A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1"/>
      <c r="N377" s="11"/>
      <c r="O377" s="11"/>
      <c r="Z377" s="11"/>
      <c r="AB377" s="11"/>
      <c r="AC377" s="11"/>
      <c r="AD377" s="11"/>
      <c r="AE377" s="11"/>
      <c r="AF377" s="11"/>
      <c r="AG377" s="11"/>
    </row>
    <row r="378" spans="1:33" ht="83.25">
      <c r="A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1"/>
      <c r="N378" s="11"/>
      <c r="O378" s="11"/>
      <c r="Z378" s="11"/>
      <c r="AB378" s="11"/>
      <c r="AC378" s="11"/>
      <c r="AD378" s="11"/>
      <c r="AE378" s="11"/>
      <c r="AF378" s="11"/>
      <c r="AG378" s="11"/>
    </row>
    <row r="379" spans="1:33" ht="83.25">
      <c r="A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1"/>
      <c r="N379" s="11"/>
      <c r="O379" s="11"/>
      <c r="Z379" s="11"/>
      <c r="AB379" s="11"/>
      <c r="AC379" s="11"/>
      <c r="AD379" s="11"/>
      <c r="AE379" s="11"/>
      <c r="AF379" s="11"/>
      <c r="AG379" s="11"/>
    </row>
    <row r="380" spans="1:33" ht="83.25">
      <c r="A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1"/>
      <c r="N380" s="11"/>
      <c r="O380" s="11"/>
      <c r="Z380" s="11"/>
      <c r="AB380" s="11"/>
      <c r="AC380" s="11"/>
      <c r="AD380" s="11"/>
      <c r="AE380" s="11"/>
      <c r="AF380" s="11"/>
      <c r="AG380" s="11"/>
    </row>
    <row r="381" spans="1:33" ht="83.25">
      <c r="A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1"/>
      <c r="N381" s="11"/>
      <c r="O381" s="11"/>
      <c r="Z381" s="11"/>
      <c r="AB381" s="11"/>
      <c r="AC381" s="11"/>
      <c r="AD381" s="11"/>
      <c r="AE381" s="11"/>
      <c r="AF381" s="11"/>
      <c r="AG381" s="11"/>
    </row>
    <row r="382" spans="1:33" ht="83.25">
      <c r="A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1"/>
      <c r="N382" s="11"/>
      <c r="O382" s="11"/>
      <c r="Z382" s="11"/>
      <c r="AB382" s="11"/>
      <c r="AC382" s="11"/>
      <c r="AD382" s="11"/>
      <c r="AE382" s="11"/>
      <c r="AF382" s="11"/>
      <c r="AG382" s="11"/>
    </row>
    <row r="383" spans="1:33" ht="83.25">
      <c r="A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1"/>
      <c r="N383" s="11"/>
      <c r="O383" s="11"/>
      <c r="Z383" s="11"/>
      <c r="AB383" s="11"/>
      <c r="AC383" s="11"/>
      <c r="AD383" s="11"/>
      <c r="AE383" s="11"/>
      <c r="AF383" s="11"/>
      <c r="AG383" s="11"/>
    </row>
    <row r="384" spans="1:33" ht="83.25">
      <c r="A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1"/>
      <c r="N384" s="11"/>
      <c r="O384" s="11"/>
      <c r="Z384" s="11"/>
      <c r="AB384" s="11"/>
      <c r="AC384" s="11"/>
      <c r="AD384" s="11"/>
      <c r="AE384" s="11"/>
      <c r="AF384" s="11"/>
      <c r="AG384" s="11"/>
    </row>
    <row r="385" spans="1:33" ht="83.25">
      <c r="A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1"/>
      <c r="N385" s="11"/>
      <c r="O385" s="11"/>
      <c r="Z385" s="11"/>
      <c r="AB385" s="11"/>
      <c r="AC385" s="11"/>
      <c r="AD385" s="11"/>
      <c r="AE385" s="11"/>
      <c r="AF385" s="11"/>
      <c r="AG385" s="11"/>
    </row>
    <row r="386" spans="1:33" ht="83.25">
      <c r="A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1"/>
      <c r="N386" s="11"/>
      <c r="O386" s="11"/>
      <c r="Z386" s="11"/>
      <c r="AB386" s="11"/>
      <c r="AC386" s="11"/>
      <c r="AD386" s="11"/>
      <c r="AE386" s="11"/>
      <c r="AF386" s="11"/>
      <c r="AG386" s="11"/>
    </row>
    <row r="387" spans="1:33" ht="83.25">
      <c r="A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1"/>
      <c r="N387" s="11"/>
      <c r="O387" s="11"/>
      <c r="Z387" s="11"/>
      <c r="AB387" s="11"/>
      <c r="AC387" s="11"/>
      <c r="AD387" s="11"/>
      <c r="AE387" s="11"/>
      <c r="AF387" s="11"/>
      <c r="AG387" s="11"/>
    </row>
    <row r="388" spans="1:33" ht="83.25">
      <c r="A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1"/>
      <c r="N388" s="11"/>
      <c r="O388" s="11"/>
      <c r="Z388" s="11"/>
      <c r="AB388" s="11"/>
      <c r="AC388" s="11"/>
      <c r="AD388" s="11"/>
      <c r="AE388" s="11"/>
      <c r="AF388" s="11"/>
      <c r="AG388" s="11"/>
    </row>
    <row r="389" spans="1:33" ht="83.25">
      <c r="A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1"/>
      <c r="N389" s="11"/>
      <c r="O389" s="11"/>
      <c r="Z389" s="11"/>
      <c r="AB389" s="11"/>
      <c r="AC389" s="11"/>
      <c r="AD389" s="11"/>
      <c r="AE389" s="11"/>
      <c r="AF389" s="11"/>
      <c r="AG389" s="11"/>
    </row>
    <row r="390" spans="1:33" ht="83.25">
      <c r="A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1"/>
      <c r="N390" s="11"/>
      <c r="O390" s="11"/>
      <c r="Z390" s="11"/>
      <c r="AB390" s="11"/>
      <c r="AC390" s="11"/>
      <c r="AD390" s="11"/>
      <c r="AE390" s="11"/>
      <c r="AF390" s="11"/>
      <c r="AG390" s="11"/>
    </row>
    <row r="391" spans="1:33" ht="83.25">
      <c r="A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1"/>
      <c r="N391" s="11"/>
      <c r="O391" s="11"/>
      <c r="Z391" s="11"/>
      <c r="AB391" s="11"/>
      <c r="AC391" s="11"/>
      <c r="AD391" s="11"/>
      <c r="AE391" s="11"/>
      <c r="AF391" s="11"/>
      <c r="AG391" s="11"/>
    </row>
    <row r="392" spans="1:33" ht="83.25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1"/>
      <c r="N392" s="11"/>
      <c r="O392" s="11"/>
      <c r="Z392" s="11"/>
      <c r="AB392" s="11"/>
      <c r="AC392" s="11"/>
      <c r="AD392" s="11"/>
      <c r="AE392" s="11"/>
      <c r="AF392" s="11"/>
      <c r="AG392" s="11"/>
    </row>
    <row r="393" spans="1:33" ht="83.25">
      <c r="A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1"/>
      <c r="N393" s="11"/>
      <c r="O393" s="11"/>
      <c r="Z393" s="11"/>
      <c r="AB393" s="11"/>
      <c r="AC393" s="11"/>
      <c r="AD393" s="11"/>
      <c r="AE393" s="11"/>
      <c r="AF393" s="11"/>
      <c r="AG393" s="11"/>
    </row>
    <row r="394" spans="1:33" ht="83.25">
      <c r="A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1"/>
      <c r="N394" s="11"/>
      <c r="O394" s="11"/>
      <c r="Z394" s="11"/>
      <c r="AB394" s="11"/>
      <c r="AC394" s="11"/>
      <c r="AD394" s="11"/>
      <c r="AE394" s="11"/>
      <c r="AF394" s="11"/>
      <c r="AG394" s="11"/>
    </row>
    <row r="395" spans="1:33" ht="83.25">
      <c r="A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1"/>
      <c r="N395" s="11"/>
      <c r="O395" s="11"/>
      <c r="Z395" s="11"/>
      <c r="AB395" s="11"/>
      <c r="AC395" s="11"/>
      <c r="AD395" s="11"/>
      <c r="AE395" s="11"/>
      <c r="AF395" s="11"/>
      <c r="AG395" s="11"/>
    </row>
    <row r="396" spans="1:33" ht="83.25">
      <c r="A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1"/>
      <c r="N396" s="11"/>
      <c r="O396" s="11"/>
      <c r="Z396" s="11"/>
      <c r="AB396" s="11"/>
      <c r="AC396" s="11"/>
      <c r="AD396" s="11"/>
      <c r="AE396" s="11"/>
      <c r="AF396" s="11"/>
      <c r="AG396" s="11"/>
    </row>
    <row r="397" spans="1:33" ht="83.25">
      <c r="A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1"/>
      <c r="N397" s="11"/>
      <c r="O397" s="11"/>
      <c r="Z397" s="11"/>
      <c r="AB397" s="11"/>
      <c r="AC397" s="11"/>
      <c r="AD397" s="11"/>
      <c r="AE397" s="11"/>
      <c r="AF397" s="11"/>
      <c r="AG397" s="11"/>
    </row>
    <row r="398" spans="1:33" ht="83.25">
      <c r="A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1"/>
      <c r="N398" s="11"/>
      <c r="O398" s="11"/>
      <c r="Z398" s="11"/>
      <c r="AB398" s="11"/>
      <c r="AC398" s="11"/>
      <c r="AD398" s="11"/>
      <c r="AE398" s="11"/>
      <c r="AF398" s="11"/>
      <c r="AG398" s="11"/>
    </row>
    <row r="399" spans="1:33" ht="83.25">
      <c r="A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1"/>
      <c r="N399" s="11"/>
      <c r="O399" s="11"/>
      <c r="Z399" s="11"/>
      <c r="AB399" s="11"/>
      <c r="AC399" s="11"/>
      <c r="AD399" s="11"/>
      <c r="AE399" s="11"/>
      <c r="AF399" s="11"/>
      <c r="AG399" s="11"/>
    </row>
    <row r="400" spans="1:33" ht="83.25">
      <c r="A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1"/>
      <c r="N400" s="11"/>
      <c r="O400" s="11"/>
      <c r="Z400" s="11"/>
      <c r="AB400" s="11"/>
      <c r="AC400" s="11"/>
      <c r="AD400" s="11"/>
      <c r="AE400" s="11"/>
      <c r="AF400" s="11"/>
      <c r="AG400" s="11"/>
    </row>
    <row r="401" spans="1:33" ht="83.25">
      <c r="A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1"/>
      <c r="N401" s="11"/>
      <c r="O401" s="11"/>
      <c r="Z401" s="11"/>
      <c r="AB401" s="11"/>
      <c r="AC401" s="11"/>
      <c r="AD401" s="11"/>
      <c r="AE401" s="11"/>
      <c r="AF401" s="11"/>
      <c r="AG401" s="11"/>
    </row>
    <row r="402" spans="1:33" ht="83.25">
      <c r="A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1"/>
      <c r="N402" s="11"/>
      <c r="O402" s="11"/>
      <c r="Z402" s="11"/>
      <c r="AB402" s="11"/>
      <c r="AC402" s="11"/>
      <c r="AD402" s="11"/>
      <c r="AE402" s="11"/>
      <c r="AF402" s="11"/>
      <c r="AG402" s="11"/>
    </row>
    <row r="403" spans="1:33" ht="83.25">
      <c r="A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1"/>
      <c r="N403" s="11"/>
      <c r="O403" s="11"/>
      <c r="Z403" s="11"/>
      <c r="AB403" s="11"/>
      <c r="AC403" s="11"/>
      <c r="AD403" s="11"/>
      <c r="AE403" s="11"/>
      <c r="AF403" s="11"/>
      <c r="AG403" s="11"/>
    </row>
    <row r="404" spans="1:33" ht="83.25">
      <c r="A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1"/>
      <c r="N404" s="11"/>
      <c r="O404" s="11"/>
      <c r="Z404" s="11"/>
      <c r="AB404" s="11"/>
      <c r="AC404" s="11"/>
      <c r="AD404" s="11"/>
      <c r="AE404" s="11"/>
      <c r="AF404" s="11"/>
      <c r="AG404" s="11"/>
    </row>
    <row r="405" spans="1:33" ht="83.25">
      <c r="A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1"/>
      <c r="N405" s="11"/>
      <c r="O405" s="11"/>
      <c r="Z405" s="11"/>
      <c r="AB405" s="11"/>
      <c r="AC405" s="11"/>
      <c r="AD405" s="11"/>
      <c r="AE405" s="11"/>
      <c r="AF405" s="11"/>
      <c r="AG405" s="11"/>
    </row>
    <row r="406" spans="1:33" ht="83.25">
      <c r="A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1"/>
      <c r="N406" s="11"/>
      <c r="O406" s="11"/>
      <c r="Z406" s="11"/>
      <c r="AB406" s="11"/>
      <c r="AC406" s="11"/>
      <c r="AD406" s="11"/>
      <c r="AE406" s="11"/>
      <c r="AF406" s="11"/>
      <c r="AG406" s="11"/>
    </row>
    <row r="407" spans="1:33" ht="83.25">
      <c r="A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1"/>
      <c r="N407" s="11"/>
      <c r="O407" s="11"/>
      <c r="Z407" s="11"/>
      <c r="AB407" s="11"/>
      <c r="AC407" s="11"/>
      <c r="AD407" s="11"/>
      <c r="AE407" s="11"/>
      <c r="AF407" s="11"/>
      <c r="AG407" s="11"/>
    </row>
    <row r="408" spans="1:33" ht="83.25">
      <c r="A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1"/>
      <c r="N408" s="11"/>
      <c r="O408" s="11"/>
      <c r="Z408" s="11"/>
      <c r="AB408" s="11"/>
      <c r="AC408" s="11"/>
      <c r="AD408" s="11"/>
      <c r="AE408" s="11"/>
      <c r="AF408" s="11"/>
      <c r="AG408" s="11"/>
    </row>
    <row r="409" spans="1:33" ht="83.25">
      <c r="A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1"/>
      <c r="N409" s="11"/>
      <c r="O409" s="11"/>
      <c r="Z409" s="11"/>
      <c r="AB409" s="11"/>
      <c r="AC409" s="11"/>
      <c r="AD409" s="11"/>
      <c r="AE409" s="11"/>
      <c r="AF409" s="11"/>
      <c r="AG409" s="11"/>
    </row>
    <row r="410" spans="1:33" ht="83.25">
      <c r="A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1"/>
      <c r="N410" s="11"/>
      <c r="O410" s="11"/>
      <c r="Z410" s="11"/>
      <c r="AB410" s="11"/>
      <c r="AC410" s="11"/>
      <c r="AD410" s="11"/>
      <c r="AE410" s="11"/>
      <c r="AF410" s="11"/>
      <c r="AG410" s="11"/>
    </row>
    <row r="411" spans="1:33" ht="83.25">
      <c r="A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1"/>
      <c r="N411" s="11"/>
      <c r="O411" s="11"/>
      <c r="Z411" s="11"/>
      <c r="AB411" s="11"/>
      <c r="AC411" s="11"/>
      <c r="AD411" s="11"/>
      <c r="AE411" s="11"/>
      <c r="AF411" s="11"/>
      <c r="AG411" s="11"/>
    </row>
    <row r="412" spans="1:33" ht="83.25">
      <c r="A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1"/>
      <c r="N412" s="11"/>
      <c r="O412" s="11"/>
      <c r="Z412" s="11"/>
      <c r="AB412" s="11"/>
      <c r="AC412" s="11"/>
      <c r="AD412" s="11"/>
      <c r="AE412" s="11"/>
      <c r="AF412" s="11"/>
      <c r="AG412" s="11"/>
    </row>
    <row r="413" spans="1:33" ht="83.25">
      <c r="A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1"/>
      <c r="N413" s="11"/>
      <c r="O413" s="11"/>
      <c r="Z413" s="11"/>
      <c r="AB413" s="11"/>
      <c r="AC413" s="11"/>
      <c r="AD413" s="11"/>
      <c r="AE413" s="11"/>
      <c r="AF413" s="11"/>
      <c r="AG413" s="11"/>
    </row>
    <row r="414" spans="1:33" ht="83.25">
      <c r="A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1"/>
      <c r="N414" s="11"/>
      <c r="O414" s="11"/>
      <c r="Z414" s="11"/>
      <c r="AB414" s="11"/>
      <c r="AC414" s="11"/>
      <c r="AD414" s="11"/>
      <c r="AE414" s="11"/>
      <c r="AF414" s="11"/>
      <c r="AG414" s="11"/>
    </row>
    <row r="415" spans="1:33" ht="83.25">
      <c r="A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1"/>
      <c r="N415" s="11"/>
      <c r="O415" s="11"/>
      <c r="Z415" s="11"/>
      <c r="AB415" s="11"/>
      <c r="AC415" s="11"/>
      <c r="AD415" s="11"/>
      <c r="AE415" s="11"/>
      <c r="AF415" s="11"/>
      <c r="AG415" s="11"/>
    </row>
    <row r="416" spans="1:33" ht="83.25">
      <c r="A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1"/>
      <c r="N416" s="11"/>
      <c r="O416" s="11"/>
      <c r="Z416" s="11"/>
      <c r="AB416" s="11"/>
      <c r="AC416" s="11"/>
      <c r="AD416" s="11"/>
      <c r="AE416" s="11"/>
      <c r="AF416" s="11"/>
      <c r="AG416" s="11"/>
    </row>
    <row r="417" spans="1:33" ht="83.25">
      <c r="A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1"/>
      <c r="N417" s="11"/>
      <c r="O417" s="11"/>
      <c r="Z417" s="11"/>
      <c r="AB417" s="11"/>
      <c r="AC417" s="11"/>
      <c r="AD417" s="11"/>
      <c r="AE417" s="11"/>
      <c r="AF417" s="11"/>
      <c r="AG417" s="11"/>
    </row>
    <row r="418" spans="1:33" ht="83.25">
      <c r="A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1"/>
      <c r="N418" s="11"/>
      <c r="O418" s="11"/>
      <c r="Z418" s="11"/>
      <c r="AB418" s="11"/>
      <c r="AC418" s="11"/>
      <c r="AD418" s="11"/>
      <c r="AE418" s="11"/>
      <c r="AF418" s="11"/>
      <c r="AG418" s="11"/>
    </row>
    <row r="419" spans="1:33" ht="83.25">
      <c r="A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1"/>
      <c r="N419" s="11"/>
      <c r="O419" s="11"/>
      <c r="Z419" s="11"/>
      <c r="AB419" s="11"/>
      <c r="AC419" s="11"/>
      <c r="AD419" s="11"/>
      <c r="AE419" s="11"/>
      <c r="AF419" s="11"/>
      <c r="AG419" s="11"/>
    </row>
    <row r="420" spans="1:33" ht="83.25">
      <c r="A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1"/>
      <c r="N420" s="11"/>
      <c r="O420" s="11"/>
      <c r="Z420" s="11"/>
      <c r="AB420" s="11"/>
      <c r="AC420" s="11"/>
      <c r="AD420" s="11"/>
      <c r="AE420" s="11"/>
      <c r="AF420" s="11"/>
      <c r="AG420" s="11"/>
    </row>
    <row r="421" spans="1:33" ht="83.25">
      <c r="A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1"/>
      <c r="N421" s="11"/>
      <c r="O421" s="11"/>
      <c r="Z421" s="11"/>
      <c r="AB421" s="11"/>
      <c r="AC421" s="11"/>
      <c r="AD421" s="11"/>
      <c r="AE421" s="11"/>
      <c r="AF421" s="11"/>
      <c r="AG421" s="11"/>
    </row>
    <row r="422" spans="1:33" ht="83.25">
      <c r="A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1"/>
      <c r="N422" s="11"/>
      <c r="O422" s="11"/>
      <c r="Z422" s="11"/>
      <c r="AB422" s="11"/>
      <c r="AC422" s="11"/>
      <c r="AD422" s="11"/>
      <c r="AE422" s="11"/>
      <c r="AF422" s="11"/>
      <c r="AG422" s="11"/>
    </row>
    <row r="423" spans="1:33" ht="83.25">
      <c r="A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1"/>
      <c r="N423" s="11"/>
      <c r="O423" s="11"/>
      <c r="Z423" s="11"/>
      <c r="AB423" s="11"/>
      <c r="AC423" s="11"/>
      <c r="AD423" s="11"/>
      <c r="AE423" s="11"/>
      <c r="AF423" s="11"/>
      <c r="AG423" s="11"/>
    </row>
    <row r="424" spans="1:33" ht="83.25">
      <c r="A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1"/>
      <c r="N424" s="11"/>
      <c r="O424" s="11"/>
      <c r="Z424" s="11"/>
      <c r="AB424" s="11"/>
      <c r="AC424" s="11"/>
      <c r="AD424" s="11"/>
      <c r="AE424" s="11"/>
      <c r="AF424" s="11"/>
      <c r="AG424" s="11"/>
    </row>
    <row r="425" spans="1:33" ht="83.25">
      <c r="A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1"/>
      <c r="N425" s="11"/>
      <c r="O425" s="11"/>
      <c r="Z425" s="11"/>
      <c r="AB425" s="11"/>
      <c r="AC425" s="11"/>
      <c r="AD425" s="11"/>
      <c r="AE425" s="11"/>
      <c r="AF425" s="11"/>
      <c r="AG425" s="11"/>
    </row>
    <row r="426" spans="1:33" ht="83.25">
      <c r="A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1"/>
      <c r="N426" s="11"/>
      <c r="O426" s="11"/>
      <c r="Z426" s="11"/>
      <c r="AB426" s="11"/>
      <c r="AC426" s="11"/>
      <c r="AD426" s="11"/>
      <c r="AE426" s="11"/>
      <c r="AF426" s="11"/>
      <c r="AG426" s="11"/>
    </row>
    <row r="427" spans="1:33" ht="83.25">
      <c r="A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1"/>
      <c r="N427" s="11"/>
      <c r="O427" s="11"/>
      <c r="Z427" s="11"/>
      <c r="AB427" s="11"/>
      <c r="AC427" s="11"/>
      <c r="AD427" s="11"/>
      <c r="AE427" s="11"/>
      <c r="AF427" s="11"/>
      <c r="AG427" s="11"/>
    </row>
    <row r="428" spans="1:33" ht="83.25">
      <c r="A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1"/>
      <c r="N428" s="11"/>
      <c r="O428" s="11"/>
      <c r="Z428" s="11"/>
      <c r="AB428" s="11"/>
      <c r="AC428" s="11"/>
      <c r="AD428" s="11"/>
      <c r="AE428" s="11"/>
      <c r="AF428" s="11"/>
      <c r="AG428" s="11"/>
    </row>
    <row r="429" spans="1:33" ht="83.25">
      <c r="A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1"/>
      <c r="N429" s="11"/>
      <c r="O429" s="11"/>
      <c r="Z429" s="11"/>
      <c r="AB429" s="11"/>
      <c r="AC429" s="11"/>
      <c r="AD429" s="11"/>
      <c r="AE429" s="11"/>
      <c r="AF429" s="11"/>
      <c r="AG429" s="11"/>
    </row>
    <row r="430" spans="1:33" ht="83.25">
      <c r="A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1"/>
      <c r="N430" s="11"/>
      <c r="O430" s="11"/>
      <c r="Z430" s="11"/>
      <c r="AB430" s="11"/>
      <c r="AC430" s="11"/>
      <c r="AD430" s="11"/>
      <c r="AE430" s="11"/>
      <c r="AF430" s="11"/>
      <c r="AG430" s="11"/>
    </row>
    <row r="431" spans="1:33" ht="83.25">
      <c r="A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1"/>
      <c r="N431" s="11"/>
      <c r="O431" s="11"/>
      <c r="Z431" s="11"/>
      <c r="AB431" s="11"/>
      <c r="AC431" s="11"/>
      <c r="AD431" s="11"/>
      <c r="AE431" s="11"/>
      <c r="AF431" s="11"/>
      <c r="AG431" s="11"/>
    </row>
    <row r="432" spans="1:33" ht="83.25">
      <c r="A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1"/>
      <c r="N432" s="11"/>
      <c r="O432" s="11"/>
      <c r="Z432" s="11"/>
      <c r="AB432" s="11"/>
      <c r="AC432" s="11"/>
      <c r="AD432" s="11"/>
      <c r="AE432" s="11"/>
      <c r="AF432" s="11"/>
      <c r="AG432" s="11"/>
    </row>
    <row r="433" spans="1:33" ht="83.25">
      <c r="A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1"/>
      <c r="N433" s="11"/>
      <c r="O433" s="11"/>
      <c r="Z433" s="11"/>
      <c r="AB433" s="11"/>
      <c r="AC433" s="11"/>
      <c r="AD433" s="11"/>
      <c r="AE433" s="11"/>
      <c r="AF433" s="11"/>
      <c r="AG433" s="11"/>
    </row>
    <row r="434" spans="1:33" ht="83.25">
      <c r="A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1"/>
      <c r="N434" s="11"/>
      <c r="O434" s="11"/>
      <c r="Z434" s="11"/>
      <c r="AB434" s="11"/>
      <c r="AC434" s="11"/>
      <c r="AD434" s="11"/>
      <c r="AE434" s="11"/>
      <c r="AF434" s="11"/>
      <c r="AG434" s="11"/>
    </row>
    <row r="435" spans="1:33" ht="83.25">
      <c r="A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1"/>
      <c r="N435" s="11"/>
      <c r="O435" s="11"/>
      <c r="Z435" s="11"/>
      <c r="AB435" s="11"/>
      <c r="AC435" s="11"/>
      <c r="AD435" s="11"/>
      <c r="AE435" s="11"/>
      <c r="AF435" s="11"/>
      <c r="AG435" s="11"/>
    </row>
    <row r="436" spans="1:33" ht="83.25">
      <c r="A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1"/>
      <c r="N436" s="11"/>
      <c r="O436" s="11"/>
      <c r="Z436" s="11"/>
      <c r="AB436" s="11"/>
      <c r="AC436" s="11"/>
      <c r="AD436" s="11"/>
      <c r="AE436" s="11"/>
      <c r="AF436" s="11"/>
      <c r="AG436" s="11"/>
    </row>
    <row r="437" spans="1:33" ht="83.25">
      <c r="A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1"/>
      <c r="N437" s="11"/>
      <c r="O437" s="11"/>
      <c r="Z437" s="11"/>
      <c r="AB437" s="11"/>
      <c r="AC437" s="11"/>
      <c r="AD437" s="11"/>
      <c r="AE437" s="11"/>
      <c r="AF437" s="11"/>
      <c r="AG437" s="11"/>
    </row>
    <row r="438" spans="1:33" ht="83.25">
      <c r="A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1"/>
      <c r="N438" s="11"/>
      <c r="O438" s="11"/>
      <c r="Z438" s="11"/>
      <c r="AB438" s="11"/>
      <c r="AC438" s="11"/>
      <c r="AD438" s="11"/>
      <c r="AE438" s="11"/>
      <c r="AF438" s="11"/>
      <c r="AG438" s="11"/>
    </row>
    <row r="439" spans="1:33" ht="83.25">
      <c r="A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1"/>
      <c r="N439" s="11"/>
      <c r="O439" s="11"/>
      <c r="Z439" s="11"/>
      <c r="AB439" s="11"/>
      <c r="AC439" s="11"/>
      <c r="AD439" s="11"/>
      <c r="AE439" s="11"/>
      <c r="AF439" s="11"/>
      <c r="AG439" s="11"/>
    </row>
    <row r="440" spans="1:33" ht="83.25">
      <c r="A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1"/>
      <c r="N440" s="11"/>
      <c r="O440" s="11"/>
      <c r="Z440" s="11"/>
      <c r="AB440" s="11"/>
      <c r="AC440" s="11"/>
      <c r="AD440" s="11"/>
      <c r="AE440" s="11"/>
      <c r="AF440" s="11"/>
      <c r="AG440" s="11"/>
    </row>
    <row r="441" spans="1:33" ht="83.25">
      <c r="A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1"/>
      <c r="N441" s="11"/>
      <c r="O441" s="11"/>
      <c r="Z441" s="11"/>
      <c r="AB441" s="11"/>
      <c r="AC441" s="11"/>
      <c r="AD441" s="11"/>
      <c r="AE441" s="11"/>
      <c r="AF441" s="11"/>
      <c r="AG441" s="11"/>
    </row>
    <row r="442" spans="1:33" ht="83.25">
      <c r="A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1"/>
      <c r="N442" s="11"/>
      <c r="O442" s="11"/>
      <c r="Z442" s="11"/>
      <c r="AB442" s="11"/>
      <c r="AC442" s="11"/>
      <c r="AD442" s="11"/>
      <c r="AE442" s="11"/>
      <c r="AF442" s="11"/>
      <c r="AG442" s="11"/>
    </row>
    <row r="443" spans="1:33" ht="83.25">
      <c r="A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1"/>
      <c r="N443" s="11"/>
      <c r="O443" s="11"/>
      <c r="Z443" s="11"/>
      <c r="AB443" s="11"/>
      <c r="AC443" s="11"/>
      <c r="AD443" s="11"/>
      <c r="AE443" s="11"/>
      <c r="AF443" s="11"/>
      <c r="AG443" s="11"/>
    </row>
    <row r="444" spans="1:33" ht="83.25">
      <c r="A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1"/>
      <c r="N444" s="11"/>
      <c r="O444" s="11"/>
      <c r="Z444" s="11"/>
      <c r="AB444" s="11"/>
      <c r="AC444" s="11"/>
      <c r="AD444" s="11"/>
      <c r="AE444" s="11"/>
      <c r="AF444" s="11"/>
      <c r="AG444" s="11"/>
    </row>
    <row r="445" spans="1:33" ht="83.25">
      <c r="A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1"/>
      <c r="N445" s="11"/>
      <c r="O445" s="11"/>
      <c r="Z445" s="11"/>
      <c r="AB445" s="11"/>
      <c r="AC445" s="11"/>
      <c r="AD445" s="11"/>
      <c r="AE445" s="11"/>
      <c r="AF445" s="11"/>
      <c r="AG445" s="11"/>
    </row>
    <row r="446" spans="1:33" ht="83.25">
      <c r="A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1"/>
      <c r="N446" s="11"/>
      <c r="O446" s="11"/>
      <c r="Z446" s="11"/>
      <c r="AB446" s="11"/>
      <c r="AC446" s="11"/>
      <c r="AD446" s="11"/>
      <c r="AE446" s="11"/>
      <c r="AF446" s="11"/>
      <c r="AG446" s="11"/>
    </row>
    <row r="447" spans="1:33" ht="83.25">
      <c r="A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1"/>
      <c r="N447" s="11"/>
      <c r="O447" s="11"/>
      <c r="Z447" s="11"/>
      <c r="AB447" s="11"/>
      <c r="AC447" s="11"/>
      <c r="AD447" s="11"/>
      <c r="AE447" s="11"/>
      <c r="AF447" s="11"/>
      <c r="AG447" s="11"/>
    </row>
    <row r="448" spans="1:33" ht="83.25">
      <c r="A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1"/>
      <c r="N448" s="11"/>
      <c r="O448" s="11"/>
      <c r="Z448" s="11"/>
      <c r="AB448" s="11"/>
      <c r="AC448" s="11"/>
      <c r="AD448" s="11"/>
      <c r="AE448" s="11"/>
      <c r="AF448" s="11"/>
      <c r="AG448" s="11"/>
    </row>
    <row r="449" spans="1:33" ht="83.25">
      <c r="A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1"/>
      <c r="N449" s="11"/>
      <c r="O449" s="11"/>
      <c r="Z449" s="11"/>
      <c r="AB449" s="11"/>
      <c r="AC449" s="11"/>
      <c r="AD449" s="11"/>
      <c r="AE449" s="11"/>
      <c r="AF449" s="11"/>
      <c r="AG449" s="11"/>
    </row>
    <row r="450" spans="1:33" ht="83.25">
      <c r="A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1"/>
      <c r="N450" s="11"/>
      <c r="O450" s="11"/>
      <c r="Z450" s="11"/>
      <c r="AB450" s="11"/>
      <c r="AC450" s="11"/>
      <c r="AD450" s="11"/>
      <c r="AE450" s="11"/>
      <c r="AF450" s="11"/>
      <c r="AG450" s="11"/>
    </row>
    <row r="451" spans="1:33" ht="83.25">
      <c r="A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1"/>
      <c r="N451" s="11"/>
      <c r="O451" s="11"/>
      <c r="Z451" s="11"/>
      <c r="AB451" s="11"/>
      <c r="AC451" s="11"/>
      <c r="AD451" s="11"/>
      <c r="AE451" s="11"/>
      <c r="AF451" s="11"/>
      <c r="AG451" s="11"/>
    </row>
    <row r="452" spans="1:33" ht="83.25">
      <c r="A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1"/>
      <c r="N452" s="11"/>
      <c r="O452" s="11"/>
      <c r="Z452" s="11"/>
      <c r="AB452" s="11"/>
      <c r="AC452" s="11"/>
      <c r="AD452" s="11"/>
      <c r="AE452" s="11"/>
      <c r="AF452" s="11"/>
      <c r="AG452" s="11"/>
    </row>
    <row r="453" spans="1:33" ht="83.25">
      <c r="A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1"/>
      <c r="N453" s="11"/>
      <c r="O453" s="11"/>
      <c r="Z453" s="11"/>
      <c r="AB453" s="11"/>
      <c r="AC453" s="11"/>
      <c r="AD453" s="11"/>
      <c r="AE453" s="11"/>
      <c r="AF453" s="11"/>
      <c r="AG453" s="11"/>
    </row>
    <row r="454" spans="1:33" ht="83.25">
      <c r="A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1"/>
      <c r="N454" s="11"/>
      <c r="O454" s="11"/>
      <c r="Z454" s="11"/>
      <c r="AB454" s="11"/>
      <c r="AC454" s="11"/>
      <c r="AD454" s="11"/>
      <c r="AE454" s="11"/>
      <c r="AF454" s="11"/>
      <c r="AG454" s="11"/>
    </row>
    <row r="455" spans="1:33" ht="83.25">
      <c r="A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1"/>
      <c r="N455" s="11"/>
      <c r="O455" s="11"/>
      <c r="Z455" s="11"/>
      <c r="AB455" s="11"/>
      <c r="AC455" s="11"/>
      <c r="AD455" s="11"/>
      <c r="AE455" s="11"/>
      <c r="AF455" s="11"/>
      <c r="AG455" s="11"/>
    </row>
    <row r="456" spans="1:33" ht="83.25">
      <c r="A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1"/>
      <c r="N456" s="11"/>
      <c r="O456" s="11"/>
      <c r="Z456" s="11"/>
      <c r="AB456" s="11"/>
      <c r="AC456" s="11"/>
      <c r="AD456" s="11"/>
      <c r="AE456" s="11"/>
      <c r="AF456" s="11"/>
      <c r="AG456" s="11"/>
    </row>
    <row r="457" spans="1:33" ht="83.25">
      <c r="A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1"/>
      <c r="N457" s="11"/>
      <c r="O457" s="11"/>
      <c r="Z457" s="11"/>
      <c r="AB457" s="11"/>
      <c r="AC457" s="11"/>
      <c r="AD457" s="11"/>
      <c r="AE457" s="11"/>
      <c r="AF457" s="11"/>
      <c r="AG457" s="11"/>
    </row>
    <row r="458" spans="1:33" ht="83.25">
      <c r="A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1"/>
      <c r="N458" s="11"/>
      <c r="O458" s="11"/>
      <c r="Z458" s="11"/>
      <c r="AB458" s="11"/>
      <c r="AC458" s="11"/>
      <c r="AD458" s="11"/>
      <c r="AE458" s="11"/>
      <c r="AF458" s="11"/>
      <c r="AG458" s="11"/>
    </row>
    <row r="459" spans="1:33" ht="83.25">
      <c r="A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1"/>
      <c r="N459" s="11"/>
      <c r="O459" s="11"/>
      <c r="Z459" s="11"/>
      <c r="AB459" s="11"/>
      <c r="AC459" s="11"/>
      <c r="AD459" s="11"/>
      <c r="AE459" s="11"/>
      <c r="AF459" s="11"/>
      <c r="AG459" s="11"/>
    </row>
    <row r="460" spans="1:33" ht="83.25">
      <c r="A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1"/>
      <c r="N460" s="11"/>
      <c r="O460" s="11"/>
      <c r="Z460" s="11"/>
      <c r="AB460" s="11"/>
      <c r="AC460" s="11"/>
      <c r="AD460" s="11"/>
      <c r="AE460" s="11"/>
      <c r="AF460" s="11"/>
      <c r="AG460" s="11"/>
    </row>
    <row r="461" spans="1:33" ht="83.25">
      <c r="A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1"/>
      <c r="N461" s="11"/>
      <c r="O461" s="11"/>
      <c r="Z461" s="11"/>
      <c r="AB461" s="11"/>
      <c r="AC461" s="11"/>
      <c r="AD461" s="11"/>
      <c r="AE461" s="11"/>
      <c r="AF461" s="11"/>
      <c r="AG461" s="11"/>
    </row>
    <row r="462" spans="1:33" ht="83.25">
      <c r="A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1"/>
      <c r="N462" s="11"/>
      <c r="O462" s="11"/>
      <c r="Z462" s="11"/>
      <c r="AB462" s="11"/>
      <c r="AC462" s="11"/>
      <c r="AD462" s="11"/>
      <c r="AE462" s="11"/>
      <c r="AF462" s="11"/>
      <c r="AG462" s="11"/>
    </row>
    <row r="463" spans="1:33" ht="83.25">
      <c r="A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1"/>
      <c r="N463" s="11"/>
      <c r="O463" s="11"/>
      <c r="Z463" s="11"/>
      <c r="AB463" s="11"/>
      <c r="AC463" s="11"/>
      <c r="AD463" s="11"/>
      <c r="AE463" s="11"/>
      <c r="AF463" s="11"/>
      <c r="AG463" s="11"/>
    </row>
    <row r="464" spans="1:33" ht="83.25">
      <c r="A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1"/>
      <c r="N464" s="11"/>
      <c r="O464" s="11"/>
      <c r="Z464" s="11"/>
      <c r="AB464" s="11"/>
      <c r="AC464" s="11"/>
      <c r="AD464" s="11"/>
      <c r="AE464" s="11"/>
      <c r="AF464" s="11"/>
      <c r="AG464" s="11"/>
    </row>
    <row r="465" spans="1:33" ht="83.25">
      <c r="A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1"/>
      <c r="N465" s="11"/>
      <c r="O465" s="11"/>
      <c r="Z465" s="11"/>
      <c r="AB465" s="11"/>
      <c r="AC465" s="11"/>
      <c r="AD465" s="11"/>
      <c r="AE465" s="11"/>
      <c r="AF465" s="11"/>
      <c r="AG465" s="11"/>
    </row>
    <row r="466" spans="1:33" ht="83.25">
      <c r="A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1"/>
      <c r="N466" s="11"/>
      <c r="O466" s="11"/>
      <c r="Z466" s="11"/>
      <c r="AB466" s="11"/>
      <c r="AC466" s="11"/>
      <c r="AD466" s="11"/>
      <c r="AE466" s="11"/>
      <c r="AF466" s="11"/>
      <c r="AG466" s="11"/>
    </row>
    <row r="467" spans="1:33" ht="83.25">
      <c r="A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1"/>
      <c r="N467" s="11"/>
      <c r="O467" s="11"/>
      <c r="Z467" s="11"/>
      <c r="AB467" s="11"/>
      <c r="AC467" s="11"/>
      <c r="AD467" s="11"/>
      <c r="AE467" s="11"/>
      <c r="AF467" s="11"/>
      <c r="AG467" s="11"/>
    </row>
    <row r="468" spans="1:33" ht="83.25">
      <c r="A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1"/>
      <c r="N468" s="11"/>
      <c r="O468" s="11"/>
      <c r="Z468" s="11"/>
      <c r="AB468" s="11"/>
      <c r="AC468" s="11"/>
      <c r="AD468" s="11"/>
      <c r="AE468" s="11"/>
      <c r="AF468" s="11"/>
      <c r="AG468" s="11"/>
    </row>
    <row r="469" spans="1:33" ht="83.25">
      <c r="A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1"/>
      <c r="N469" s="11"/>
      <c r="O469" s="11"/>
      <c r="Z469" s="11"/>
      <c r="AB469" s="11"/>
      <c r="AC469" s="11"/>
      <c r="AD469" s="11"/>
      <c r="AE469" s="11"/>
      <c r="AF469" s="11"/>
      <c r="AG469" s="11"/>
    </row>
    <row r="470" spans="1:33" ht="83.25">
      <c r="A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1"/>
      <c r="N470" s="11"/>
      <c r="O470" s="11"/>
      <c r="Z470" s="11"/>
      <c r="AB470" s="11"/>
      <c r="AC470" s="11"/>
      <c r="AD470" s="11"/>
      <c r="AE470" s="11"/>
      <c r="AF470" s="11"/>
      <c r="AG470" s="11"/>
    </row>
    <row r="471" spans="1:33" ht="83.25">
      <c r="A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1"/>
      <c r="N471" s="11"/>
      <c r="O471" s="11"/>
      <c r="Z471" s="11"/>
      <c r="AB471" s="11"/>
      <c r="AC471" s="11"/>
      <c r="AD471" s="11"/>
      <c r="AE471" s="11"/>
      <c r="AF471" s="11"/>
      <c r="AG471" s="11"/>
    </row>
    <row r="472" spans="1:33" ht="83.25">
      <c r="A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1"/>
      <c r="N472" s="11"/>
      <c r="O472" s="11"/>
      <c r="Z472" s="11"/>
      <c r="AB472" s="11"/>
      <c r="AC472" s="11"/>
      <c r="AD472" s="11"/>
      <c r="AE472" s="11"/>
      <c r="AF472" s="11"/>
      <c r="AG472" s="11"/>
    </row>
    <row r="473" spans="1:33" ht="83.25">
      <c r="A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1"/>
      <c r="N473" s="11"/>
      <c r="O473" s="11"/>
      <c r="Z473" s="11"/>
      <c r="AB473" s="11"/>
      <c r="AC473" s="11"/>
      <c r="AD473" s="11"/>
      <c r="AE473" s="11"/>
      <c r="AF473" s="11"/>
      <c r="AG473" s="11"/>
    </row>
    <row r="474" spans="1:33" ht="83.25">
      <c r="A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1"/>
      <c r="N474" s="11"/>
      <c r="O474" s="11"/>
      <c r="Z474" s="11"/>
      <c r="AB474" s="11"/>
      <c r="AC474" s="11"/>
      <c r="AD474" s="11"/>
      <c r="AE474" s="11"/>
      <c r="AF474" s="11"/>
      <c r="AG474" s="11"/>
    </row>
    <row r="475" spans="1:33" ht="83.25">
      <c r="A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1"/>
      <c r="N475" s="11"/>
      <c r="O475" s="11"/>
      <c r="Z475" s="11"/>
      <c r="AB475" s="11"/>
      <c r="AC475" s="11"/>
      <c r="AD475" s="11"/>
      <c r="AE475" s="11"/>
      <c r="AF475" s="11"/>
      <c r="AG475" s="11"/>
    </row>
    <row r="476" spans="1:33" ht="83.25">
      <c r="A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1"/>
      <c r="N476" s="11"/>
      <c r="O476" s="11"/>
      <c r="Z476" s="11"/>
      <c r="AB476" s="11"/>
      <c r="AC476" s="11"/>
      <c r="AD476" s="11"/>
      <c r="AE476" s="11"/>
      <c r="AF476" s="11"/>
      <c r="AG476" s="11"/>
    </row>
    <row r="477" spans="1:33" ht="83.25">
      <c r="A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1"/>
      <c r="N477" s="11"/>
      <c r="O477" s="11"/>
      <c r="Z477" s="11"/>
      <c r="AB477" s="11"/>
      <c r="AC477" s="11"/>
      <c r="AD477" s="11"/>
      <c r="AE477" s="11"/>
      <c r="AF477" s="11"/>
      <c r="AG477" s="11"/>
    </row>
    <row r="478" spans="1:33" ht="83.25">
      <c r="A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1"/>
      <c r="N478" s="11"/>
      <c r="O478" s="11"/>
      <c r="Z478" s="11"/>
      <c r="AB478" s="11"/>
      <c r="AC478" s="11"/>
      <c r="AD478" s="11"/>
      <c r="AE478" s="11"/>
      <c r="AF478" s="11"/>
      <c r="AG478" s="11"/>
    </row>
    <row r="479" spans="1:33" ht="83.25">
      <c r="A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1"/>
      <c r="N479" s="11"/>
      <c r="O479" s="11"/>
      <c r="Z479" s="11"/>
      <c r="AB479" s="11"/>
      <c r="AC479" s="11"/>
      <c r="AD479" s="11"/>
      <c r="AE479" s="11"/>
      <c r="AF479" s="11"/>
      <c r="AG479" s="11"/>
    </row>
    <row r="480" spans="1:33" ht="83.25">
      <c r="A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1"/>
      <c r="N480" s="11"/>
      <c r="O480" s="11"/>
      <c r="Z480" s="11"/>
      <c r="AB480" s="11"/>
      <c r="AC480" s="11"/>
      <c r="AD480" s="11"/>
      <c r="AE480" s="11"/>
      <c r="AF480" s="11"/>
      <c r="AG480" s="11"/>
    </row>
    <row r="481" spans="1:33" ht="83.25">
      <c r="A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1"/>
      <c r="N481" s="11"/>
      <c r="O481" s="11"/>
      <c r="Z481" s="11"/>
      <c r="AB481" s="11"/>
      <c r="AC481" s="11"/>
      <c r="AD481" s="11"/>
      <c r="AE481" s="11"/>
      <c r="AF481" s="11"/>
      <c r="AG481" s="11"/>
    </row>
    <row r="482" spans="1:33" ht="83.25">
      <c r="A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1"/>
      <c r="N482" s="11"/>
      <c r="O482" s="11"/>
      <c r="Z482" s="11"/>
      <c r="AB482" s="11"/>
      <c r="AC482" s="11"/>
      <c r="AD482" s="11"/>
      <c r="AE482" s="11"/>
      <c r="AF482" s="11"/>
      <c r="AG482" s="11"/>
    </row>
    <row r="483" spans="1:33" ht="83.25">
      <c r="A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1"/>
      <c r="N483" s="11"/>
      <c r="O483" s="11"/>
      <c r="Z483" s="11"/>
      <c r="AB483" s="11"/>
      <c r="AC483" s="11"/>
      <c r="AD483" s="11"/>
      <c r="AE483" s="11"/>
      <c r="AF483" s="11"/>
      <c r="AG483" s="11"/>
    </row>
    <row r="484" spans="1:33" ht="83.25">
      <c r="A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1"/>
      <c r="N484" s="11"/>
      <c r="O484" s="11"/>
      <c r="Z484" s="11"/>
      <c r="AB484" s="11"/>
      <c r="AC484" s="11"/>
      <c r="AD484" s="11"/>
      <c r="AE484" s="11"/>
      <c r="AF484" s="11"/>
      <c r="AG484" s="11"/>
    </row>
    <row r="485" spans="1:33" ht="83.25">
      <c r="A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1"/>
      <c r="N485" s="11"/>
      <c r="O485" s="11"/>
      <c r="Z485" s="11"/>
      <c r="AB485" s="11"/>
      <c r="AC485" s="11"/>
      <c r="AD485" s="11"/>
      <c r="AE485" s="11"/>
      <c r="AF485" s="11"/>
      <c r="AG485" s="11"/>
    </row>
    <row r="486" spans="1:33" ht="83.25">
      <c r="A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1"/>
      <c r="N486" s="11"/>
      <c r="O486" s="11"/>
      <c r="Z486" s="11"/>
      <c r="AB486" s="11"/>
      <c r="AC486" s="11"/>
      <c r="AD486" s="11"/>
      <c r="AE486" s="11"/>
      <c r="AF486" s="11"/>
      <c r="AG486" s="11"/>
    </row>
    <row r="487" spans="1:33" ht="83.25">
      <c r="A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1"/>
      <c r="N487" s="11"/>
      <c r="O487" s="11"/>
      <c r="Z487" s="11"/>
      <c r="AB487" s="11"/>
      <c r="AC487" s="11"/>
      <c r="AD487" s="11"/>
      <c r="AE487" s="11"/>
      <c r="AF487" s="11"/>
      <c r="AG487" s="11"/>
    </row>
    <row r="488" spans="1:33" ht="83.25">
      <c r="A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1"/>
      <c r="N488" s="11"/>
      <c r="O488" s="11"/>
      <c r="Z488" s="11"/>
      <c r="AB488" s="11"/>
      <c r="AC488" s="11"/>
      <c r="AD488" s="11"/>
      <c r="AE488" s="11"/>
      <c r="AF488" s="11"/>
      <c r="AG488" s="11"/>
    </row>
    <row r="489" spans="1:33" ht="83.25">
      <c r="A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1"/>
      <c r="N489" s="11"/>
      <c r="O489" s="11"/>
      <c r="Z489" s="11"/>
      <c r="AB489" s="11"/>
      <c r="AC489" s="11"/>
      <c r="AD489" s="11"/>
      <c r="AE489" s="11"/>
      <c r="AF489" s="11"/>
      <c r="AG489" s="11"/>
    </row>
    <row r="490" spans="1:33" ht="83.25">
      <c r="A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1"/>
      <c r="N490" s="11"/>
      <c r="O490" s="11"/>
      <c r="Z490" s="11"/>
      <c r="AB490" s="11"/>
      <c r="AC490" s="11"/>
      <c r="AD490" s="11"/>
      <c r="AE490" s="11"/>
      <c r="AF490" s="11"/>
      <c r="AG490" s="11"/>
    </row>
    <row r="491" spans="1:33" ht="83.25">
      <c r="A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1"/>
      <c r="N491" s="11"/>
      <c r="O491" s="11"/>
      <c r="Z491" s="11"/>
      <c r="AB491" s="11"/>
      <c r="AC491" s="11"/>
      <c r="AD491" s="11"/>
      <c r="AE491" s="11"/>
      <c r="AF491" s="11"/>
      <c r="AG491" s="11"/>
    </row>
    <row r="492" spans="1:33" ht="83.25">
      <c r="A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1"/>
      <c r="N492" s="11"/>
      <c r="O492" s="11"/>
      <c r="Z492" s="11"/>
      <c r="AB492" s="11"/>
      <c r="AC492" s="11"/>
      <c r="AD492" s="11"/>
      <c r="AE492" s="11"/>
      <c r="AF492" s="11"/>
      <c r="AG492" s="11"/>
    </row>
    <row r="493" spans="1:33" ht="83.25">
      <c r="A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1"/>
      <c r="N493" s="11"/>
      <c r="O493" s="11"/>
      <c r="Z493" s="11"/>
      <c r="AB493" s="11"/>
      <c r="AC493" s="11"/>
      <c r="AD493" s="11"/>
      <c r="AE493" s="11"/>
      <c r="AF493" s="11"/>
      <c r="AG493" s="11"/>
    </row>
    <row r="494" spans="1:33" ht="83.25">
      <c r="A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1"/>
      <c r="N494" s="11"/>
      <c r="O494" s="11"/>
      <c r="Z494" s="11"/>
      <c r="AB494" s="11"/>
      <c r="AC494" s="11"/>
      <c r="AD494" s="11"/>
      <c r="AE494" s="11"/>
      <c r="AF494" s="11"/>
      <c r="AG494" s="11"/>
    </row>
    <row r="495" spans="1:33" ht="83.25">
      <c r="A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1"/>
      <c r="N495" s="11"/>
      <c r="O495" s="11"/>
      <c r="Z495" s="11"/>
      <c r="AB495" s="11"/>
      <c r="AC495" s="11"/>
      <c r="AD495" s="11"/>
      <c r="AE495" s="11"/>
      <c r="AF495" s="11"/>
      <c r="AG495" s="11"/>
    </row>
    <row r="496" spans="1:33" ht="83.25">
      <c r="A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1"/>
      <c r="N496" s="11"/>
      <c r="O496" s="11"/>
      <c r="Z496" s="11"/>
      <c r="AB496" s="11"/>
      <c r="AC496" s="11"/>
      <c r="AD496" s="11"/>
      <c r="AE496" s="11"/>
      <c r="AF496" s="11"/>
      <c r="AG496" s="11"/>
    </row>
    <row r="497" spans="1:33" ht="83.25">
      <c r="A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1"/>
      <c r="N497" s="11"/>
      <c r="O497" s="11"/>
      <c r="Z497" s="11"/>
      <c r="AB497" s="11"/>
      <c r="AC497" s="11"/>
      <c r="AD497" s="11"/>
      <c r="AE497" s="11"/>
      <c r="AF497" s="11"/>
      <c r="AG497" s="11"/>
    </row>
    <row r="498" spans="1:33" ht="83.25">
      <c r="A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1"/>
      <c r="N498" s="11"/>
      <c r="O498" s="11"/>
      <c r="Z498" s="11"/>
      <c r="AB498" s="11"/>
      <c r="AC498" s="11"/>
      <c r="AD498" s="11"/>
      <c r="AE498" s="11"/>
      <c r="AF498" s="11"/>
      <c r="AG498" s="11"/>
    </row>
    <row r="499" spans="1:33" ht="83.25">
      <c r="A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1"/>
      <c r="N499" s="11"/>
      <c r="O499" s="11"/>
      <c r="Z499" s="11"/>
      <c r="AB499" s="11"/>
      <c r="AC499" s="11"/>
      <c r="AD499" s="11"/>
      <c r="AE499" s="11"/>
      <c r="AF499" s="11"/>
      <c r="AG499" s="11"/>
    </row>
    <row r="500" spans="1:33" ht="83.25">
      <c r="A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1"/>
      <c r="N500" s="11"/>
      <c r="O500" s="11"/>
      <c r="Z500" s="11"/>
      <c r="AB500" s="11"/>
      <c r="AC500" s="11"/>
      <c r="AD500" s="11"/>
      <c r="AE500" s="11"/>
      <c r="AF500" s="11"/>
      <c r="AG500" s="11"/>
    </row>
    <row r="501" spans="1:33" ht="83.25">
      <c r="A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1"/>
      <c r="N501" s="11"/>
      <c r="O501" s="11"/>
      <c r="Z501" s="11"/>
      <c r="AB501" s="11"/>
      <c r="AC501" s="11"/>
      <c r="AD501" s="11"/>
      <c r="AE501" s="11"/>
      <c r="AF501" s="11"/>
      <c r="AG501" s="11"/>
    </row>
    <row r="502" spans="1:33" ht="83.25">
      <c r="A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1"/>
      <c r="N502" s="11"/>
      <c r="O502" s="11"/>
      <c r="Z502" s="11"/>
      <c r="AB502" s="11"/>
      <c r="AC502" s="11"/>
      <c r="AD502" s="11"/>
      <c r="AE502" s="11"/>
      <c r="AF502" s="11"/>
      <c r="AG502" s="11"/>
    </row>
    <row r="503" spans="1:33" ht="83.25">
      <c r="A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1"/>
      <c r="N503" s="11"/>
      <c r="O503" s="11"/>
      <c r="Z503" s="11"/>
      <c r="AB503" s="11"/>
      <c r="AC503" s="11"/>
      <c r="AD503" s="11"/>
      <c r="AE503" s="11"/>
      <c r="AF503" s="11"/>
      <c r="AG503" s="11"/>
    </row>
    <row r="504" spans="1:33" ht="83.25">
      <c r="A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1"/>
      <c r="N504" s="11"/>
      <c r="O504" s="11"/>
      <c r="Z504" s="11"/>
      <c r="AB504" s="11"/>
      <c r="AC504" s="11"/>
      <c r="AD504" s="11"/>
      <c r="AE504" s="11"/>
      <c r="AF504" s="11"/>
      <c r="AG504" s="11"/>
    </row>
    <row r="505" spans="1:33" ht="83.25">
      <c r="A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1"/>
      <c r="N505" s="11"/>
      <c r="O505" s="11"/>
      <c r="Z505" s="11"/>
      <c r="AB505" s="11"/>
      <c r="AC505" s="11"/>
      <c r="AD505" s="11"/>
      <c r="AE505" s="11"/>
      <c r="AF505" s="11"/>
      <c r="AG505" s="11"/>
    </row>
    <row r="506" spans="1:33" ht="83.25">
      <c r="A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1"/>
      <c r="N506" s="11"/>
      <c r="O506" s="11"/>
      <c r="Z506" s="11"/>
      <c r="AB506" s="11"/>
      <c r="AC506" s="11"/>
      <c r="AD506" s="11"/>
      <c r="AE506" s="11"/>
      <c r="AF506" s="11"/>
      <c r="AG506" s="11"/>
    </row>
    <row r="507" spans="1:33" ht="83.25">
      <c r="A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1"/>
      <c r="N507" s="11"/>
      <c r="O507" s="11"/>
      <c r="Z507" s="11"/>
      <c r="AB507" s="11"/>
      <c r="AC507" s="11"/>
      <c r="AD507" s="11"/>
      <c r="AE507" s="11"/>
      <c r="AF507" s="11"/>
      <c r="AG507" s="11"/>
    </row>
    <row r="508" spans="1:33" ht="83.25">
      <c r="A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1"/>
      <c r="N508" s="11"/>
      <c r="O508" s="11"/>
      <c r="Z508" s="11"/>
      <c r="AB508" s="11"/>
      <c r="AC508" s="11"/>
      <c r="AD508" s="11"/>
      <c r="AE508" s="11"/>
      <c r="AF508" s="11"/>
      <c r="AG508" s="11"/>
    </row>
    <row r="509" spans="1:33" ht="83.25">
      <c r="A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1"/>
      <c r="N509" s="11"/>
      <c r="O509" s="11"/>
      <c r="Z509" s="11"/>
      <c r="AB509" s="11"/>
      <c r="AC509" s="11"/>
      <c r="AD509" s="11"/>
      <c r="AE509" s="11"/>
      <c r="AF509" s="11"/>
      <c r="AG509" s="11"/>
    </row>
    <row r="510" spans="1:33" ht="83.25">
      <c r="A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1"/>
      <c r="N510" s="11"/>
      <c r="O510" s="11"/>
      <c r="Z510" s="11"/>
      <c r="AB510" s="11"/>
      <c r="AC510" s="11"/>
      <c r="AD510" s="11"/>
      <c r="AE510" s="11"/>
      <c r="AF510" s="11"/>
      <c r="AG510" s="11"/>
    </row>
    <row r="511" spans="1:33" ht="83.25">
      <c r="A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1"/>
      <c r="N511" s="11"/>
      <c r="O511" s="11"/>
      <c r="Z511" s="11"/>
      <c r="AB511" s="11"/>
      <c r="AC511" s="11"/>
      <c r="AD511" s="11"/>
      <c r="AE511" s="11"/>
      <c r="AF511" s="11"/>
      <c r="AG511" s="11"/>
    </row>
    <row r="512" spans="1:33" ht="83.25">
      <c r="A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1"/>
      <c r="N512" s="11"/>
      <c r="O512" s="11"/>
      <c r="Z512" s="11"/>
      <c r="AB512" s="11"/>
      <c r="AC512" s="11"/>
      <c r="AD512" s="11"/>
      <c r="AE512" s="11"/>
      <c r="AF512" s="11"/>
      <c r="AG512" s="11"/>
    </row>
    <row r="513" spans="1:33" ht="83.25">
      <c r="A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1"/>
      <c r="N513" s="11"/>
      <c r="O513" s="11"/>
      <c r="Z513" s="11"/>
      <c r="AB513" s="11"/>
      <c r="AC513" s="11"/>
      <c r="AD513" s="11"/>
      <c r="AE513" s="11"/>
      <c r="AF513" s="11"/>
      <c r="AG513" s="11"/>
    </row>
    <row r="514" spans="1:33" ht="83.25">
      <c r="A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1"/>
      <c r="N514" s="11"/>
      <c r="O514" s="11"/>
      <c r="Z514" s="11"/>
      <c r="AB514" s="11"/>
      <c r="AC514" s="11"/>
      <c r="AD514" s="11"/>
      <c r="AE514" s="11"/>
      <c r="AF514" s="11"/>
      <c r="AG514" s="11"/>
    </row>
    <row r="515" spans="1:33" ht="83.25">
      <c r="A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1"/>
      <c r="N515" s="11"/>
      <c r="O515" s="11"/>
      <c r="Z515" s="11"/>
      <c r="AB515" s="11"/>
      <c r="AC515" s="11"/>
      <c r="AD515" s="11"/>
      <c r="AE515" s="11"/>
      <c r="AF515" s="11"/>
      <c r="AG515" s="11"/>
    </row>
    <row r="516" spans="1:33" ht="83.25">
      <c r="A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1"/>
      <c r="N516" s="11"/>
      <c r="O516" s="11"/>
      <c r="Z516" s="11"/>
      <c r="AB516" s="11"/>
      <c r="AC516" s="11"/>
      <c r="AD516" s="11"/>
      <c r="AE516" s="11"/>
      <c r="AF516" s="11"/>
      <c r="AG516" s="11"/>
    </row>
    <row r="517" spans="1:33" ht="83.25">
      <c r="A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1"/>
      <c r="N517" s="11"/>
      <c r="O517" s="11"/>
      <c r="Z517" s="11"/>
      <c r="AB517" s="11"/>
      <c r="AC517" s="11"/>
      <c r="AD517" s="11"/>
      <c r="AE517" s="11"/>
      <c r="AF517" s="11"/>
      <c r="AG517" s="11"/>
    </row>
    <row r="518" spans="1:33" ht="83.25">
      <c r="A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1"/>
      <c r="N518" s="11"/>
      <c r="O518" s="11"/>
      <c r="Z518" s="11"/>
      <c r="AB518" s="11"/>
      <c r="AC518" s="11"/>
      <c r="AD518" s="11"/>
      <c r="AE518" s="11"/>
      <c r="AF518" s="11"/>
      <c r="AG518" s="11"/>
    </row>
    <row r="519" spans="1:33" ht="83.25">
      <c r="A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1"/>
      <c r="N519" s="11"/>
      <c r="O519" s="11"/>
      <c r="Z519" s="11"/>
      <c r="AB519" s="11"/>
      <c r="AC519" s="11"/>
      <c r="AD519" s="11"/>
      <c r="AE519" s="11"/>
      <c r="AF519" s="11"/>
      <c r="AG519" s="11"/>
    </row>
    <row r="520" spans="1:33" ht="83.25">
      <c r="A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1"/>
      <c r="N520" s="11"/>
      <c r="O520" s="11"/>
      <c r="Z520" s="11"/>
      <c r="AB520" s="11"/>
      <c r="AC520" s="11"/>
      <c r="AD520" s="11"/>
      <c r="AE520" s="11"/>
      <c r="AF520" s="11"/>
      <c r="AG520" s="11"/>
    </row>
    <row r="521" spans="1:33" ht="83.25">
      <c r="A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1"/>
      <c r="N521" s="11"/>
      <c r="O521" s="11"/>
      <c r="Z521" s="11"/>
      <c r="AB521" s="11"/>
      <c r="AC521" s="11"/>
      <c r="AD521" s="11"/>
      <c r="AE521" s="11"/>
      <c r="AF521" s="11"/>
      <c r="AG521" s="11"/>
    </row>
    <row r="522" spans="1:33" ht="83.25">
      <c r="A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1"/>
      <c r="N522" s="11"/>
      <c r="O522" s="11"/>
      <c r="Z522" s="11"/>
      <c r="AB522" s="11"/>
      <c r="AC522" s="11"/>
      <c r="AD522" s="11"/>
      <c r="AE522" s="11"/>
      <c r="AF522" s="11"/>
      <c r="AG522" s="11"/>
    </row>
    <row r="523" spans="1:33" ht="83.25">
      <c r="A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1"/>
      <c r="N523" s="11"/>
      <c r="O523" s="11"/>
      <c r="Z523" s="11"/>
      <c r="AB523" s="11"/>
      <c r="AC523" s="11"/>
      <c r="AD523" s="11"/>
      <c r="AE523" s="11"/>
      <c r="AF523" s="11"/>
      <c r="AG523" s="11"/>
    </row>
    <row r="524" spans="1:33" ht="83.25">
      <c r="A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1"/>
      <c r="N524" s="11"/>
      <c r="O524" s="11"/>
      <c r="Z524" s="11"/>
      <c r="AB524" s="11"/>
      <c r="AC524" s="11"/>
      <c r="AD524" s="11"/>
      <c r="AE524" s="11"/>
      <c r="AF524" s="11"/>
      <c r="AG524" s="11"/>
    </row>
    <row r="525" spans="1:33" ht="83.25">
      <c r="A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1"/>
      <c r="N525" s="11"/>
      <c r="O525" s="11"/>
      <c r="Z525" s="11"/>
      <c r="AB525" s="11"/>
      <c r="AC525" s="11"/>
      <c r="AD525" s="11"/>
      <c r="AE525" s="11"/>
      <c r="AF525" s="11"/>
      <c r="AG525" s="11"/>
    </row>
    <row r="526" spans="1:33" ht="83.25">
      <c r="A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1"/>
      <c r="N526" s="11"/>
      <c r="O526" s="11"/>
      <c r="Z526" s="11"/>
      <c r="AB526" s="11"/>
      <c r="AC526" s="11"/>
      <c r="AD526" s="11"/>
      <c r="AE526" s="11"/>
      <c r="AF526" s="11"/>
      <c r="AG526" s="11"/>
    </row>
    <row r="527" spans="1:33" ht="83.25">
      <c r="A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1"/>
      <c r="N527" s="11"/>
      <c r="O527" s="11"/>
      <c r="Z527" s="11"/>
      <c r="AB527" s="11"/>
      <c r="AC527" s="11"/>
      <c r="AD527" s="11"/>
      <c r="AE527" s="11"/>
      <c r="AF527" s="11"/>
      <c r="AG527" s="11"/>
    </row>
    <row r="528" spans="1:33" ht="83.25">
      <c r="A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1"/>
      <c r="N528" s="11"/>
      <c r="O528" s="11"/>
      <c r="Z528" s="11"/>
      <c r="AB528" s="11"/>
      <c r="AC528" s="11"/>
      <c r="AD528" s="11"/>
      <c r="AE528" s="11"/>
      <c r="AF528" s="11"/>
      <c r="AG528" s="11"/>
    </row>
    <row r="529" spans="1:33" ht="83.25">
      <c r="A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1"/>
      <c r="N529" s="11"/>
      <c r="O529" s="11"/>
      <c r="Z529" s="11"/>
      <c r="AB529" s="11"/>
      <c r="AC529" s="11"/>
      <c r="AD529" s="11"/>
      <c r="AE529" s="11"/>
      <c r="AF529" s="11"/>
      <c r="AG529" s="11"/>
    </row>
    <row r="530" spans="1:33" ht="83.25">
      <c r="A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1"/>
      <c r="N530" s="11"/>
      <c r="O530" s="11"/>
      <c r="Z530" s="11"/>
      <c r="AB530" s="11"/>
      <c r="AC530" s="11"/>
      <c r="AD530" s="11"/>
      <c r="AE530" s="11"/>
      <c r="AF530" s="11"/>
      <c r="AG530" s="11"/>
    </row>
    <row r="531" spans="1:33" ht="83.25">
      <c r="A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1"/>
      <c r="N531" s="11"/>
      <c r="O531" s="11"/>
      <c r="Z531" s="11"/>
      <c r="AB531" s="11"/>
      <c r="AC531" s="11"/>
      <c r="AD531" s="11"/>
      <c r="AE531" s="11"/>
      <c r="AF531" s="11"/>
      <c r="AG531" s="11"/>
    </row>
    <row r="532" spans="1:33" ht="83.25">
      <c r="A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1"/>
      <c r="N532" s="11"/>
      <c r="O532" s="11"/>
      <c r="Z532" s="11"/>
      <c r="AB532" s="11"/>
      <c r="AC532" s="11"/>
      <c r="AD532" s="11"/>
      <c r="AE532" s="11"/>
      <c r="AF532" s="11"/>
      <c r="AG532" s="11"/>
    </row>
    <row r="533" spans="1:33" ht="83.25">
      <c r="A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1"/>
      <c r="N533" s="11"/>
      <c r="O533" s="11"/>
      <c r="Z533" s="11"/>
      <c r="AB533" s="11"/>
      <c r="AC533" s="11"/>
      <c r="AD533" s="11"/>
      <c r="AE533" s="11"/>
      <c r="AF533" s="11"/>
      <c r="AG533" s="11"/>
    </row>
    <row r="534" spans="1:33" ht="83.25">
      <c r="A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1"/>
      <c r="N534" s="11"/>
      <c r="O534" s="11"/>
      <c r="Z534" s="11"/>
      <c r="AB534" s="11"/>
      <c r="AC534" s="11"/>
      <c r="AD534" s="11"/>
      <c r="AE534" s="11"/>
      <c r="AF534" s="11"/>
      <c r="AG534" s="11"/>
    </row>
    <row r="535" spans="1:33" ht="83.25">
      <c r="A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1"/>
      <c r="N535" s="11"/>
      <c r="O535" s="11"/>
      <c r="Z535" s="11"/>
      <c r="AB535" s="11"/>
      <c r="AC535" s="11"/>
      <c r="AD535" s="11"/>
      <c r="AE535" s="11"/>
      <c r="AF535" s="11"/>
      <c r="AG535" s="11"/>
    </row>
    <row r="536" spans="1:33" ht="83.25">
      <c r="A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1"/>
      <c r="N536" s="11"/>
      <c r="O536" s="11"/>
      <c r="Z536" s="11"/>
      <c r="AB536" s="11"/>
      <c r="AC536" s="11"/>
      <c r="AD536" s="11"/>
      <c r="AE536" s="11"/>
      <c r="AF536" s="11"/>
      <c r="AG536" s="11"/>
    </row>
    <row r="537" spans="1:33" ht="83.25">
      <c r="A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1"/>
      <c r="N537" s="11"/>
      <c r="O537" s="11"/>
      <c r="Z537" s="11"/>
      <c r="AB537" s="11"/>
      <c r="AC537" s="11"/>
      <c r="AD537" s="11"/>
      <c r="AE537" s="11"/>
      <c r="AF537" s="11"/>
      <c r="AG537" s="11"/>
    </row>
    <row r="538" spans="1:33" ht="83.25">
      <c r="A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1"/>
      <c r="N538" s="11"/>
      <c r="O538" s="11"/>
      <c r="Z538" s="11"/>
      <c r="AB538" s="11"/>
      <c r="AC538" s="11"/>
      <c r="AD538" s="11"/>
      <c r="AE538" s="11"/>
      <c r="AF538" s="11"/>
      <c r="AG538" s="11"/>
    </row>
    <row r="539" spans="1:33" ht="83.25">
      <c r="A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1"/>
      <c r="N539" s="11"/>
      <c r="O539" s="11"/>
      <c r="Z539" s="11"/>
      <c r="AB539" s="11"/>
      <c r="AC539" s="11"/>
      <c r="AD539" s="11"/>
      <c r="AE539" s="11"/>
      <c r="AF539" s="11"/>
      <c r="AG539" s="11"/>
    </row>
    <row r="540" spans="1:33" ht="83.25">
      <c r="A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1"/>
      <c r="N540" s="11"/>
      <c r="O540" s="11"/>
      <c r="Z540" s="11"/>
      <c r="AB540" s="11"/>
      <c r="AC540" s="11"/>
      <c r="AD540" s="11"/>
      <c r="AE540" s="11"/>
      <c r="AF540" s="11"/>
      <c r="AG540" s="11"/>
    </row>
    <row r="541" spans="1:33" ht="83.25">
      <c r="A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1"/>
      <c r="N541" s="11"/>
      <c r="O541" s="11"/>
      <c r="Z541" s="11"/>
      <c r="AB541" s="11"/>
      <c r="AC541" s="11"/>
      <c r="AD541" s="11"/>
      <c r="AE541" s="11"/>
      <c r="AF541" s="11"/>
      <c r="AG541" s="11"/>
    </row>
    <row r="542" spans="1:33" ht="83.25">
      <c r="A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1"/>
      <c r="N542" s="11"/>
      <c r="O542" s="11"/>
      <c r="Z542" s="11"/>
      <c r="AB542" s="11"/>
      <c r="AC542" s="11"/>
      <c r="AD542" s="11"/>
      <c r="AE542" s="11"/>
      <c r="AF542" s="11"/>
      <c r="AG542" s="11"/>
    </row>
    <row r="543" spans="1:33" ht="83.25">
      <c r="A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1"/>
      <c r="N543" s="11"/>
      <c r="O543" s="11"/>
      <c r="Z543" s="11"/>
      <c r="AB543" s="11"/>
      <c r="AC543" s="11"/>
      <c r="AD543" s="11"/>
      <c r="AE543" s="11"/>
      <c r="AF543" s="11"/>
      <c r="AG543" s="11"/>
    </row>
    <row r="544" spans="1:33" ht="83.25">
      <c r="A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1"/>
      <c r="N544" s="11"/>
      <c r="O544" s="11"/>
      <c r="Z544" s="11"/>
      <c r="AB544" s="11"/>
      <c r="AC544" s="11"/>
      <c r="AD544" s="11"/>
      <c r="AE544" s="11"/>
      <c r="AF544" s="11"/>
      <c r="AG544" s="11"/>
    </row>
    <row r="545" spans="1:33" ht="83.25">
      <c r="A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1"/>
      <c r="N545" s="11"/>
      <c r="O545" s="11"/>
      <c r="Z545" s="11"/>
      <c r="AB545" s="11"/>
      <c r="AC545" s="11"/>
      <c r="AD545" s="11"/>
      <c r="AE545" s="11"/>
      <c r="AF545" s="11"/>
      <c r="AG545" s="11"/>
    </row>
    <row r="546" spans="1:33" ht="83.25">
      <c r="A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1"/>
      <c r="N546" s="11"/>
      <c r="O546" s="11"/>
      <c r="Z546" s="11"/>
      <c r="AB546" s="11"/>
      <c r="AC546" s="11"/>
      <c r="AD546" s="11"/>
      <c r="AE546" s="11"/>
      <c r="AF546" s="11"/>
      <c r="AG546" s="11"/>
    </row>
    <row r="547" spans="1:33" ht="83.25">
      <c r="A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1"/>
      <c r="N547" s="11"/>
      <c r="O547" s="11"/>
      <c r="Z547" s="11"/>
      <c r="AB547" s="11"/>
      <c r="AC547" s="11"/>
      <c r="AD547" s="11"/>
      <c r="AE547" s="11"/>
      <c r="AF547" s="11"/>
      <c r="AG547" s="11"/>
    </row>
    <row r="548" spans="1:33" ht="83.25">
      <c r="A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1"/>
      <c r="N548" s="11"/>
      <c r="O548" s="11"/>
      <c r="Z548" s="11"/>
      <c r="AB548" s="11"/>
      <c r="AC548" s="11"/>
      <c r="AD548" s="11"/>
      <c r="AE548" s="11"/>
      <c r="AF548" s="11"/>
      <c r="AG548" s="11"/>
    </row>
    <row r="549" spans="1:33" ht="83.25">
      <c r="A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1"/>
      <c r="N549" s="11"/>
      <c r="O549" s="11"/>
      <c r="Z549" s="11"/>
      <c r="AB549" s="11"/>
      <c r="AC549" s="11"/>
      <c r="AD549" s="11"/>
      <c r="AE549" s="11"/>
      <c r="AF549" s="11"/>
      <c r="AG549" s="11"/>
    </row>
    <row r="550" spans="1:33" ht="83.25">
      <c r="A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2"/>
      <c r="O550" s="23"/>
      <c r="Z550" s="11"/>
      <c r="AB550" s="11"/>
      <c r="AC550" s="11"/>
      <c r="AD550" s="11"/>
      <c r="AE550" s="11"/>
      <c r="AF550" s="11"/>
      <c r="AG550" s="11"/>
    </row>
    <row r="551" spans="1:33" ht="83.25">
      <c r="A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Z551" s="11"/>
      <c r="AB551" s="11"/>
      <c r="AC551" s="11"/>
      <c r="AD551" s="11"/>
      <c r="AE551" s="11"/>
      <c r="AF551" s="11"/>
      <c r="AG551" s="11"/>
    </row>
    <row r="552" spans="1:33" ht="83.25">
      <c r="A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Z552" s="11"/>
      <c r="AB552" s="11"/>
      <c r="AC552" s="11"/>
      <c r="AD552" s="11"/>
      <c r="AE552" s="11"/>
      <c r="AF552" s="11"/>
      <c r="AG552" s="11"/>
    </row>
    <row r="553" spans="1:33" ht="83.25">
      <c r="A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Z553" s="11"/>
      <c r="AB553" s="11"/>
      <c r="AC553" s="11"/>
      <c r="AD553" s="11"/>
      <c r="AE553" s="11"/>
      <c r="AF553" s="11"/>
      <c r="AG553" s="11"/>
    </row>
    <row r="554" spans="1:33" ht="83.25">
      <c r="A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Z554" s="11"/>
      <c r="AB554" s="11"/>
      <c r="AC554" s="11"/>
      <c r="AD554" s="11"/>
      <c r="AE554" s="11"/>
      <c r="AF554" s="11"/>
      <c r="AG554" s="11"/>
    </row>
    <row r="555" spans="1:33" ht="83.25">
      <c r="A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Z555" s="11"/>
      <c r="AB555" s="11"/>
      <c r="AC555" s="11"/>
      <c r="AD555" s="11"/>
      <c r="AE555" s="11"/>
      <c r="AF555" s="11"/>
      <c r="AG555" s="11"/>
    </row>
    <row r="556" spans="1:33" ht="83.25">
      <c r="A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Z556" s="11"/>
      <c r="AB556" s="11"/>
      <c r="AC556" s="11"/>
      <c r="AD556" s="11"/>
      <c r="AE556" s="11"/>
      <c r="AF556" s="11"/>
      <c r="AG556" s="11"/>
    </row>
    <row r="557" spans="1:33" ht="83.25">
      <c r="A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Z557" s="11"/>
      <c r="AB557" s="11"/>
      <c r="AC557" s="11"/>
      <c r="AD557" s="11"/>
      <c r="AE557" s="11"/>
      <c r="AF557" s="11"/>
      <c r="AG557" s="11"/>
    </row>
    <row r="558" spans="1:33" ht="83.25">
      <c r="A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Z558" s="11"/>
      <c r="AB558" s="11"/>
      <c r="AC558" s="11"/>
      <c r="AD558" s="11"/>
      <c r="AE558" s="11"/>
      <c r="AF558" s="11"/>
      <c r="AG558" s="11"/>
    </row>
    <row r="559" spans="1:33" ht="83.25">
      <c r="A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Z559" s="11"/>
      <c r="AB559" s="11"/>
      <c r="AC559" s="11"/>
      <c r="AD559" s="11"/>
      <c r="AE559" s="11"/>
      <c r="AF559" s="11"/>
      <c r="AG559" s="11"/>
    </row>
    <row r="560" spans="1:33" ht="83.25">
      <c r="A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11"/>
      <c r="AB560" s="11"/>
      <c r="AC560" s="11"/>
      <c r="AD560" s="11"/>
      <c r="AE560" s="11"/>
      <c r="AF560" s="11"/>
      <c r="AG560" s="11"/>
    </row>
    <row r="561" spans="1:33" ht="83.25">
      <c r="A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1"/>
      <c r="AB561" s="11"/>
      <c r="AC561" s="11"/>
      <c r="AD561" s="11"/>
      <c r="AE561" s="11"/>
      <c r="AF561" s="11"/>
      <c r="AG561" s="11"/>
    </row>
    <row r="562" spans="1:33" ht="83.25">
      <c r="A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1"/>
      <c r="AB562" s="11"/>
      <c r="AC562" s="11"/>
      <c r="AD562" s="11"/>
      <c r="AE562" s="11"/>
      <c r="AF562" s="11"/>
      <c r="AG562" s="11"/>
    </row>
    <row r="563" spans="1:33" ht="83.25">
      <c r="A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11"/>
      <c r="AB563" s="11"/>
      <c r="AC563" s="11"/>
      <c r="AD563" s="11"/>
      <c r="AE563" s="11"/>
      <c r="AF563" s="11"/>
      <c r="AG563" s="11"/>
    </row>
    <row r="564" spans="1:33" ht="83.25">
      <c r="A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1"/>
      <c r="AB564" s="11"/>
      <c r="AC564" s="11"/>
      <c r="AD564" s="11"/>
      <c r="AE564" s="11"/>
      <c r="AF564" s="11"/>
      <c r="AG564" s="11"/>
    </row>
    <row r="565" spans="1:33" ht="83.25">
      <c r="A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1"/>
      <c r="AB565" s="11"/>
      <c r="AC565" s="11"/>
      <c r="AD565" s="11"/>
      <c r="AE565" s="11"/>
      <c r="AF565" s="11"/>
      <c r="AG565" s="11"/>
    </row>
    <row r="566" spans="1:33" ht="83.25">
      <c r="A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1"/>
      <c r="AB566" s="11"/>
      <c r="AC566" s="11"/>
      <c r="AD566" s="11"/>
      <c r="AE566" s="11"/>
      <c r="AF566" s="11"/>
      <c r="AG566" s="11"/>
    </row>
    <row r="567" spans="1:33" ht="83.25">
      <c r="A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11"/>
      <c r="AB567" s="11"/>
      <c r="AC567" s="11"/>
      <c r="AD567" s="11"/>
      <c r="AE567" s="11"/>
      <c r="AF567" s="11"/>
      <c r="AG567" s="11"/>
    </row>
    <row r="568" spans="1:33" ht="83.25">
      <c r="A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1"/>
      <c r="AB568" s="11"/>
      <c r="AC568" s="11"/>
      <c r="AD568" s="11"/>
      <c r="AE568" s="11"/>
      <c r="AF568" s="11"/>
      <c r="AG568" s="11"/>
    </row>
    <row r="569" spans="1:33" ht="83.25">
      <c r="A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1"/>
      <c r="AB569" s="11"/>
      <c r="AC569" s="11"/>
      <c r="AD569" s="11"/>
      <c r="AE569" s="11"/>
      <c r="AF569" s="11"/>
      <c r="AG569" s="11"/>
    </row>
    <row r="570" spans="1:33" ht="83.25">
      <c r="A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1"/>
      <c r="AB570" s="11"/>
      <c r="AC570" s="11"/>
      <c r="AD570" s="11"/>
      <c r="AE570" s="11"/>
      <c r="AF570" s="11"/>
      <c r="AG570" s="11"/>
    </row>
    <row r="571" spans="1:33" ht="83.25">
      <c r="A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11"/>
      <c r="AB571" s="11"/>
      <c r="AC571" s="11"/>
      <c r="AD571" s="11"/>
      <c r="AE571" s="11"/>
      <c r="AF571" s="11"/>
      <c r="AG571" s="11"/>
    </row>
    <row r="572" spans="1:33" ht="83.25">
      <c r="A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1"/>
      <c r="AB572" s="11"/>
      <c r="AC572" s="11"/>
      <c r="AD572" s="11"/>
      <c r="AE572" s="11"/>
      <c r="AF572" s="11"/>
      <c r="AG572" s="11"/>
    </row>
    <row r="573" spans="1:33" ht="83.25">
      <c r="A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1"/>
      <c r="AB573" s="11"/>
      <c r="AC573" s="11"/>
      <c r="AD573" s="11"/>
      <c r="AE573" s="11"/>
      <c r="AF573" s="11"/>
      <c r="AG573" s="11"/>
    </row>
    <row r="574" spans="1:33" ht="83.25">
      <c r="A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11"/>
      <c r="AB574" s="11"/>
      <c r="AC574" s="11"/>
      <c r="AD574" s="11"/>
      <c r="AE574" s="11"/>
      <c r="AF574" s="11"/>
      <c r="AG574" s="11"/>
    </row>
    <row r="575" spans="1:33" ht="83.25">
      <c r="A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11"/>
      <c r="AB575" s="11"/>
      <c r="AC575" s="11"/>
      <c r="AD575" s="11"/>
      <c r="AE575" s="11"/>
      <c r="AF575" s="11"/>
      <c r="AG575" s="11"/>
    </row>
    <row r="576" spans="1:33" ht="83.25">
      <c r="A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11"/>
      <c r="AB576" s="11"/>
      <c r="AC576" s="11"/>
      <c r="AD576" s="11"/>
      <c r="AE576" s="11"/>
      <c r="AF576" s="11"/>
      <c r="AG576" s="11"/>
    </row>
    <row r="577" spans="1:33" ht="83.25">
      <c r="A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11"/>
      <c r="AB577" s="11"/>
      <c r="AC577" s="11"/>
      <c r="AD577" s="11"/>
      <c r="AE577" s="11"/>
      <c r="AF577" s="11"/>
      <c r="AG577" s="11"/>
    </row>
    <row r="578" spans="1:33" ht="83.25">
      <c r="A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11"/>
      <c r="AB578" s="11"/>
      <c r="AC578" s="11"/>
      <c r="AD578" s="11"/>
      <c r="AE578" s="11"/>
      <c r="AF578" s="11"/>
      <c r="AG578" s="11"/>
    </row>
    <row r="579" spans="1:33" ht="83.25">
      <c r="A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11"/>
      <c r="AB579" s="11"/>
      <c r="AC579" s="11"/>
      <c r="AD579" s="11"/>
      <c r="AE579" s="11"/>
      <c r="AF579" s="11"/>
      <c r="AG579" s="11"/>
    </row>
    <row r="580" spans="1:33" ht="83.25">
      <c r="A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11"/>
      <c r="AB580" s="11"/>
      <c r="AC580" s="11"/>
      <c r="AD580" s="11"/>
      <c r="AE580" s="11"/>
      <c r="AF580" s="11"/>
      <c r="AG580" s="11"/>
    </row>
    <row r="581" spans="1:33" ht="83.25">
      <c r="A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11"/>
      <c r="AB581" s="11"/>
      <c r="AC581" s="11"/>
      <c r="AD581" s="11"/>
      <c r="AE581" s="11"/>
      <c r="AF581" s="11"/>
      <c r="AG581" s="11"/>
    </row>
    <row r="582" spans="1:33" ht="83.25">
      <c r="A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11"/>
      <c r="AB582" s="11"/>
      <c r="AC582" s="11"/>
      <c r="AD582" s="11"/>
      <c r="AE582" s="11"/>
      <c r="AF582" s="11"/>
      <c r="AG582" s="11"/>
    </row>
    <row r="583" spans="1:33" ht="83.25">
      <c r="A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11"/>
      <c r="AB583" s="11"/>
      <c r="AC583" s="11"/>
      <c r="AD583" s="11"/>
      <c r="AE583" s="11"/>
      <c r="AF583" s="11"/>
      <c r="AG583" s="11"/>
    </row>
    <row r="584" spans="1:33" ht="83.25">
      <c r="A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11"/>
      <c r="AB584" s="11"/>
      <c r="AC584" s="11"/>
      <c r="AD584" s="11"/>
      <c r="AE584" s="11"/>
      <c r="AF584" s="11"/>
      <c r="AG584" s="11"/>
    </row>
    <row r="585" spans="1:33" ht="83.25">
      <c r="A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11"/>
      <c r="AB585" s="11"/>
      <c r="AC585" s="11"/>
      <c r="AD585" s="11"/>
      <c r="AE585" s="11"/>
      <c r="AF585" s="11"/>
      <c r="AG585" s="11"/>
    </row>
    <row r="586" spans="1:33" ht="83.25">
      <c r="A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1"/>
      <c r="AB586" s="11"/>
      <c r="AC586" s="11"/>
      <c r="AD586" s="11"/>
      <c r="AE586" s="11"/>
      <c r="AF586" s="11"/>
      <c r="AG586" s="11"/>
    </row>
    <row r="587" spans="1:33" ht="83.25">
      <c r="A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1"/>
      <c r="AB587" s="11"/>
      <c r="AC587" s="11"/>
      <c r="AD587" s="11"/>
      <c r="AE587" s="11"/>
      <c r="AF587" s="11"/>
      <c r="AG587" s="11"/>
    </row>
    <row r="588" spans="1:33" ht="83.25">
      <c r="A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1"/>
      <c r="AB588" s="11"/>
      <c r="AC588" s="11"/>
      <c r="AD588" s="11"/>
      <c r="AE588" s="11"/>
      <c r="AF588" s="11"/>
      <c r="AG588" s="11"/>
    </row>
    <row r="589" spans="1:33" ht="83.25">
      <c r="A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11"/>
      <c r="AB589" s="11"/>
      <c r="AC589" s="11"/>
      <c r="AD589" s="11"/>
      <c r="AE589" s="11"/>
      <c r="AF589" s="11"/>
      <c r="AG589" s="11"/>
    </row>
    <row r="590" spans="1:33" ht="83.25">
      <c r="A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1"/>
      <c r="AB590" s="11"/>
      <c r="AC590" s="11"/>
      <c r="AD590" s="11"/>
      <c r="AE590" s="11"/>
      <c r="AF590" s="11"/>
      <c r="AG590" s="11"/>
    </row>
    <row r="591" spans="1:33" ht="83.25">
      <c r="A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1"/>
      <c r="AB591" s="11"/>
      <c r="AC591" s="11"/>
      <c r="AD591" s="11"/>
      <c r="AE591" s="11"/>
      <c r="AF591" s="11"/>
      <c r="AG591" s="11"/>
    </row>
    <row r="592" spans="1:33" ht="83.25">
      <c r="A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1"/>
      <c r="AB592" s="11"/>
      <c r="AC592" s="11"/>
      <c r="AD592" s="11"/>
      <c r="AE592" s="11"/>
      <c r="AF592" s="11"/>
      <c r="AG592" s="11"/>
    </row>
    <row r="593" spans="1:33" ht="83.25">
      <c r="A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11"/>
      <c r="AB593" s="11"/>
      <c r="AC593" s="11"/>
      <c r="AD593" s="11"/>
      <c r="AE593" s="11"/>
      <c r="AF593" s="11"/>
      <c r="AG593" s="11"/>
    </row>
    <row r="594" spans="1:33" ht="83.25">
      <c r="A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1"/>
      <c r="AB594" s="11"/>
      <c r="AC594" s="11"/>
      <c r="AD594" s="11"/>
      <c r="AE594" s="11"/>
      <c r="AF594" s="11"/>
      <c r="AG594" s="11"/>
    </row>
    <row r="595" spans="1:33" ht="83.25">
      <c r="A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11"/>
      <c r="AB595" s="11"/>
      <c r="AC595" s="11"/>
      <c r="AD595" s="11"/>
      <c r="AE595" s="11"/>
      <c r="AF595" s="11"/>
      <c r="AG595" s="11"/>
    </row>
    <row r="596" spans="1:33" ht="83.25">
      <c r="A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1"/>
      <c r="AB596" s="11"/>
      <c r="AC596" s="11"/>
      <c r="AD596" s="11"/>
      <c r="AE596" s="11"/>
      <c r="AF596" s="11"/>
      <c r="AG596" s="11"/>
    </row>
    <row r="597" spans="1:33" ht="83.25">
      <c r="A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11"/>
      <c r="AB597" s="11"/>
      <c r="AC597" s="11"/>
      <c r="AD597" s="11"/>
      <c r="AE597" s="11"/>
      <c r="AF597" s="11"/>
      <c r="AG597" s="11"/>
    </row>
    <row r="598" spans="1:33" ht="83.25">
      <c r="A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1"/>
      <c r="AB598" s="11"/>
      <c r="AC598" s="11"/>
      <c r="AD598" s="11"/>
      <c r="AE598" s="11"/>
      <c r="AF598" s="11"/>
      <c r="AG598" s="11"/>
    </row>
    <row r="599" spans="1:33" ht="83.25">
      <c r="A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1"/>
      <c r="AB599" s="11"/>
      <c r="AC599" s="11"/>
      <c r="AD599" s="11"/>
      <c r="AE599" s="11"/>
      <c r="AF599" s="11"/>
      <c r="AG599" s="11"/>
    </row>
    <row r="600" spans="1:33" ht="83.25">
      <c r="A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11"/>
      <c r="AB600" s="11"/>
      <c r="AC600" s="11"/>
      <c r="AD600" s="11"/>
      <c r="AE600" s="11"/>
      <c r="AF600" s="11"/>
      <c r="AG600" s="11"/>
    </row>
    <row r="601" spans="1:33" ht="83.25">
      <c r="A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1"/>
      <c r="AB601" s="11"/>
      <c r="AC601" s="11"/>
      <c r="AD601" s="11"/>
      <c r="AE601" s="11"/>
      <c r="AF601" s="11"/>
      <c r="AG601" s="11"/>
    </row>
    <row r="602" spans="1:33" ht="83.25">
      <c r="A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1"/>
      <c r="AB602" s="11"/>
      <c r="AC602" s="11"/>
      <c r="AD602" s="11"/>
      <c r="AE602" s="11"/>
      <c r="AF602" s="11"/>
      <c r="AG602" s="11"/>
    </row>
    <row r="603" spans="1:33" ht="83.25">
      <c r="A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1"/>
      <c r="AB603" s="11"/>
      <c r="AC603" s="11"/>
      <c r="AD603" s="11"/>
      <c r="AE603" s="11"/>
      <c r="AF603" s="11"/>
      <c r="AG603" s="11"/>
    </row>
    <row r="604" spans="1:33" ht="83.25">
      <c r="A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11"/>
      <c r="AB604" s="11"/>
      <c r="AC604" s="11"/>
      <c r="AD604" s="11"/>
      <c r="AE604" s="11"/>
      <c r="AF604" s="11"/>
      <c r="AG604" s="11"/>
    </row>
    <row r="605" spans="1:33" ht="83.25">
      <c r="A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1"/>
      <c r="AB605" s="11"/>
      <c r="AC605" s="11"/>
      <c r="AD605" s="11"/>
      <c r="AE605" s="11"/>
      <c r="AF605" s="11"/>
      <c r="AG605" s="11"/>
    </row>
    <row r="606" spans="1:33" ht="83.25">
      <c r="A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1"/>
      <c r="AB606" s="11"/>
      <c r="AC606" s="11"/>
      <c r="AD606" s="11"/>
      <c r="AE606" s="11"/>
      <c r="AF606" s="11"/>
      <c r="AG606" s="11"/>
    </row>
    <row r="607" spans="1:33" ht="83.25">
      <c r="A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1"/>
      <c r="AB607" s="11"/>
      <c r="AC607" s="11"/>
      <c r="AD607" s="11"/>
      <c r="AE607" s="11"/>
      <c r="AF607" s="11"/>
      <c r="AG607" s="11"/>
    </row>
    <row r="608" spans="1:33" ht="83.25">
      <c r="A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11"/>
      <c r="AB608" s="11"/>
      <c r="AC608" s="11"/>
      <c r="AD608" s="11"/>
      <c r="AE608" s="11"/>
      <c r="AF608" s="11"/>
      <c r="AG608" s="11"/>
    </row>
    <row r="609" spans="1:33" ht="83.25">
      <c r="A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1"/>
      <c r="AB609" s="11"/>
      <c r="AC609" s="11"/>
      <c r="AD609" s="11"/>
      <c r="AE609" s="11"/>
      <c r="AF609" s="11"/>
      <c r="AG609" s="11"/>
    </row>
    <row r="610" spans="1:33" ht="83.25">
      <c r="A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1"/>
      <c r="AB610" s="11"/>
      <c r="AC610" s="11"/>
      <c r="AD610" s="11"/>
      <c r="AE610" s="11"/>
      <c r="AF610" s="11"/>
      <c r="AG610" s="11"/>
    </row>
    <row r="611" spans="1:33" ht="83.25">
      <c r="A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1"/>
      <c r="AB611" s="11"/>
      <c r="AC611" s="11"/>
      <c r="AD611" s="11"/>
      <c r="AE611" s="11"/>
      <c r="AF611" s="11"/>
      <c r="AG611" s="11"/>
    </row>
    <row r="612" spans="1:33" ht="83.25">
      <c r="A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11"/>
      <c r="AB612" s="11"/>
      <c r="AC612" s="11"/>
      <c r="AD612" s="11"/>
      <c r="AE612" s="11"/>
      <c r="AF612" s="11"/>
      <c r="AG612" s="11"/>
    </row>
    <row r="613" spans="1:33" ht="83.25">
      <c r="A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1"/>
      <c r="AB613" s="11"/>
      <c r="AC613" s="11"/>
      <c r="AD613" s="11"/>
      <c r="AE613" s="11"/>
      <c r="AF613" s="11"/>
      <c r="AG613" s="11"/>
    </row>
    <row r="614" spans="1:33" ht="83.25">
      <c r="A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1"/>
      <c r="AB614" s="11"/>
      <c r="AC614" s="11"/>
      <c r="AD614" s="11"/>
      <c r="AE614" s="11"/>
      <c r="AF614" s="11"/>
      <c r="AG614" s="11"/>
    </row>
    <row r="615" spans="1:33" ht="83.25">
      <c r="A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11"/>
      <c r="AB615" s="11"/>
      <c r="AC615" s="11"/>
      <c r="AD615" s="11"/>
      <c r="AE615" s="11"/>
      <c r="AF615" s="11"/>
      <c r="AG615" s="11"/>
    </row>
    <row r="616" spans="1:33" ht="83.25">
      <c r="A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1"/>
      <c r="AB616" s="11"/>
      <c r="AC616" s="11"/>
      <c r="AD616" s="11"/>
      <c r="AE616" s="11"/>
      <c r="AF616" s="11"/>
      <c r="AG616" s="11"/>
    </row>
    <row r="617" spans="1:33" ht="83.25">
      <c r="A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1"/>
      <c r="AB617" s="11"/>
      <c r="AC617" s="11"/>
      <c r="AD617" s="11"/>
      <c r="AE617" s="11"/>
      <c r="AF617" s="11"/>
      <c r="AG617" s="11"/>
    </row>
    <row r="618" spans="1:33" ht="83.25">
      <c r="A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1"/>
      <c r="AB618" s="11"/>
      <c r="AC618" s="11"/>
      <c r="AD618" s="11"/>
      <c r="AE618" s="11"/>
      <c r="AF618" s="11"/>
      <c r="AG618" s="11"/>
    </row>
    <row r="619" spans="1:33" ht="83.25">
      <c r="A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11"/>
      <c r="AB619" s="11"/>
      <c r="AC619" s="11"/>
      <c r="AD619" s="11"/>
      <c r="AE619" s="11"/>
      <c r="AF619" s="11"/>
      <c r="AG619" s="11"/>
    </row>
    <row r="620" spans="1:33" ht="83.25">
      <c r="A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1"/>
      <c r="AB620" s="11"/>
      <c r="AC620" s="11"/>
      <c r="AD620" s="11"/>
      <c r="AE620" s="11"/>
      <c r="AF620" s="11"/>
      <c r="AG620" s="11"/>
    </row>
    <row r="621" spans="1:33" ht="83.25">
      <c r="A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1"/>
      <c r="AB621" s="11"/>
      <c r="AC621" s="11"/>
      <c r="AD621" s="11"/>
      <c r="AE621" s="11"/>
      <c r="AF621" s="11"/>
      <c r="AG621" s="11"/>
    </row>
    <row r="622" spans="1:33" ht="83.25">
      <c r="A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1"/>
      <c r="AB622" s="11"/>
      <c r="AC622" s="11"/>
      <c r="AD622" s="11"/>
      <c r="AE622" s="11"/>
      <c r="AF622" s="11"/>
      <c r="AG622" s="11"/>
    </row>
    <row r="623" spans="1:33" ht="83.25">
      <c r="A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11"/>
      <c r="AB623" s="11"/>
      <c r="AC623" s="11"/>
      <c r="AD623" s="11"/>
      <c r="AE623" s="11"/>
      <c r="AF623" s="11"/>
      <c r="AG623" s="11"/>
    </row>
    <row r="624" spans="1:33" ht="83.25">
      <c r="A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1"/>
      <c r="AB624" s="11"/>
      <c r="AC624" s="11"/>
      <c r="AD624" s="11"/>
      <c r="AE624" s="11"/>
      <c r="AF624" s="11"/>
      <c r="AG624" s="11"/>
    </row>
    <row r="625" spans="1:33" ht="83.25">
      <c r="A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1"/>
      <c r="AB625" s="11"/>
      <c r="AC625" s="11"/>
      <c r="AD625" s="11"/>
      <c r="AE625" s="11"/>
      <c r="AF625" s="11"/>
      <c r="AG625" s="11"/>
    </row>
    <row r="626" spans="1:33" ht="83.25">
      <c r="A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11"/>
      <c r="AB626" s="11"/>
      <c r="AC626" s="11"/>
      <c r="AD626" s="11"/>
      <c r="AE626" s="11"/>
      <c r="AF626" s="11"/>
      <c r="AG626" s="11"/>
    </row>
    <row r="627" spans="1:33" ht="83.25">
      <c r="A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11"/>
      <c r="AB627" s="11"/>
      <c r="AC627" s="11"/>
      <c r="AD627" s="11"/>
      <c r="AE627" s="11"/>
      <c r="AF627" s="11"/>
      <c r="AG627" s="11"/>
    </row>
    <row r="628" spans="1:33" ht="83.25">
      <c r="A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11"/>
      <c r="AB628" s="11"/>
      <c r="AC628" s="11"/>
      <c r="AD628" s="11"/>
      <c r="AE628" s="11"/>
      <c r="AF628" s="11"/>
      <c r="AG628" s="11"/>
    </row>
    <row r="629" spans="1:33" ht="83.25">
      <c r="A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11"/>
      <c r="AB629" s="11"/>
      <c r="AC629" s="11"/>
      <c r="AD629" s="11"/>
      <c r="AE629" s="11"/>
      <c r="AF629" s="11"/>
      <c r="AG629" s="11"/>
    </row>
    <row r="630" spans="1:33" ht="83.25">
      <c r="A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11"/>
      <c r="AB630" s="11"/>
      <c r="AC630" s="11"/>
      <c r="AD630" s="11"/>
      <c r="AE630" s="11"/>
      <c r="AF630" s="11"/>
      <c r="AG630" s="11"/>
    </row>
    <row r="631" spans="1:33" ht="83.25">
      <c r="A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11"/>
      <c r="AB631" s="11"/>
      <c r="AC631" s="11"/>
      <c r="AD631" s="11"/>
      <c r="AE631" s="11"/>
      <c r="AF631" s="11"/>
      <c r="AG631" s="11"/>
    </row>
    <row r="632" spans="1:33" ht="83.25">
      <c r="A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11"/>
      <c r="AB632" s="11"/>
      <c r="AC632" s="11"/>
      <c r="AD632" s="11"/>
      <c r="AE632" s="11"/>
      <c r="AF632" s="11"/>
      <c r="AG632" s="11"/>
    </row>
    <row r="633" spans="1:33" ht="83.25">
      <c r="A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11"/>
      <c r="AB633" s="11"/>
      <c r="AC633" s="11"/>
      <c r="AD633" s="11"/>
      <c r="AE633" s="11"/>
      <c r="AF633" s="11"/>
      <c r="AG633" s="11"/>
    </row>
    <row r="634" spans="1:33" ht="83.25">
      <c r="A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11"/>
      <c r="AB634" s="11"/>
      <c r="AC634" s="11"/>
      <c r="AD634" s="11"/>
      <c r="AE634" s="11"/>
      <c r="AF634" s="11"/>
      <c r="AG634" s="11"/>
    </row>
    <row r="635" spans="1:33" ht="83.25">
      <c r="A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11"/>
      <c r="AB635" s="11"/>
      <c r="AC635" s="11"/>
      <c r="AD635" s="11"/>
      <c r="AE635" s="11"/>
      <c r="AF635" s="11"/>
      <c r="AG635" s="11"/>
    </row>
    <row r="636" spans="1:33" ht="83.25">
      <c r="A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11"/>
      <c r="AB636" s="11"/>
      <c r="AC636" s="11"/>
      <c r="AD636" s="11"/>
      <c r="AE636" s="11"/>
      <c r="AF636" s="11"/>
      <c r="AG636" s="11"/>
    </row>
    <row r="637" spans="1:33" ht="83.25">
      <c r="A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11"/>
      <c r="AB637" s="11"/>
      <c r="AC637" s="11"/>
      <c r="AD637" s="11"/>
      <c r="AE637" s="11"/>
      <c r="AF637" s="11"/>
      <c r="AG637" s="11"/>
    </row>
    <row r="638" spans="1:33" ht="83.25">
      <c r="A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11"/>
      <c r="AB638" s="11"/>
      <c r="AC638" s="11"/>
      <c r="AD638" s="11"/>
      <c r="AE638" s="11"/>
      <c r="AF638" s="11"/>
      <c r="AG638" s="11"/>
    </row>
    <row r="639" spans="1:33" ht="83.25">
      <c r="A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11"/>
      <c r="AB639" s="11"/>
      <c r="AC639" s="11"/>
      <c r="AD639" s="11"/>
      <c r="AE639" s="11"/>
      <c r="AF639" s="11"/>
      <c r="AG639" s="11"/>
    </row>
    <row r="640" spans="1:33" ht="83.25">
      <c r="A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11"/>
      <c r="AB640" s="11"/>
      <c r="AC640" s="11"/>
      <c r="AD640" s="11"/>
      <c r="AE640" s="11"/>
      <c r="AF640" s="11"/>
      <c r="AG640" s="11"/>
    </row>
    <row r="641" spans="1:33" ht="83.25">
      <c r="A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11"/>
      <c r="AB641" s="11"/>
      <c r="AC641" s="11"/>
      <c r="AD641" s="11"/>
      <c r="AE641" s="11"/>
      <c r="AF641" s="11"/>
      <c r="AG641" s="11"/>
    </row>
    <row r="642" spans="1:33" ht="83.25">
      <c r="A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11"/>
      <c r="AB642" s="11"/>
      <c r="AC642" s="11"/>
      <c r="AD642" s="11"/>
      <c r="AE642" s="11"/>
      <c r="AF642" s="11"/>
      <c r="AG642" s="11"/>
    </row>
    <row r="643" spans="1:33" ht="83.25">
      <c r="A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11"/>
      <c r="AB643" s="11"/>
      <c r="AC643" s="11"/>
      <c r="AD643" s="11"/>
      <c r="AE643" s="11"/>
      <c r="AF643" s="11"/>
      <c r="AG643" s="11"/>
    </row>
    <row r="644" spans="1:33" ht="83.25">
      <c r="A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11"/>
      <c r="AB644" s="11"/>
      <c r="AC644" s="11"/>
      <c r="AD644" s="11"/>
      <c r="AE644" s="11"/>
      <c r="AF644" s="11"/>
      <c r="AG644" s="11"/>
    </row>
    <row r="645" spans="1:33" ht="83.25">
      <c r="A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11"/>
      <c r="AB645" s="11"/>
      <c r="AC645" s="11"/>
      <c r="AD645" s="11"/>
      <c r="AE645" s="11"/>
      <c r="AF645" s="11"/>
      <c r="AG645" s="11"/>
    </row>
    <row r="646" spans="1:33" ht="83.25">
      <c r="A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11"/>
      <c r="AB646" s="11"/>
      <c r="AC646" s="11"/>
      <c r="AD646" s="11"/>
      <c r="AE646" s="11"/>
      <c r="AF646" s="11"/>
      <c r="AG646" s="11"/>
    </row>
    <row r="647" spans="1:33" ht="83.25">
      <c r="A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11"/>
      <c r="AB647" s="11"/>
      <c r="AC647" s="11"/>
      <c r="AD647" s="11"/>
      <c r="AE647" s="11"/>
      <c r="AF647" s="11"/>
      <c r="AG647" s="11"/>
    </row>
    <row r="648" spans="1:33" ht="83.25">
      <c r="A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11"/>
      <c r="AB648" s="11"/>
      <c r="AC648" s="11"/>
      <c r="AD648" s="11"/>
      <c r="AE648" s="11"/>
      <c r="AF648" s="11"/>
      <c r="AG648" s="11"/>
    </row>
    <row r="649" spans="1:33" ht="83.25">
      <c r="A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11"/>
      <c r="AB649" s="11"/>
      <c r="AC649" s="11"/>
      <c r="AD649" s="11"/>
      <c r="AE649" s="11"/>
      <c r="AF649" s="11"/>
      <c r="AG649" s="11"/>
    </row>
    <row r="650" spans="1:33" ht="83.25">
      <c r="A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11"/>
      <c r="AB650" s="11"/>
      <c r="AC650" s="11"/>
      <c r="AD650" s="11"/>
      <c r="AE650" s="11"/>
      <c r="AF650" s="11"/>
      <c r="AG650" s="11"/>
    </row>
    <row r="651" spans="1:33" ht="83.25">
      <c r="A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11"/>
      <c r="AB651" s="11"/>
      <c r="AC651" s="11"/>
      <c r="AD651" s="11"/>
      <c r="AE651" s="11"/>
      <c r="AF651" s="11"/>
      <c r="AG651" s="11"/>
    </row>
    <row r="652" spans="1:33" ht="83.25">
      <c r="A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11"/>
      <c r="AB652" s="11"/>
      <c r="AC652" s="11"/>
      <c r="AD652" s="11"/>
      <c r="AE652" s="11"/>
      <c r="AF652" s="11"/>
      <c r="AG652" s="11"/>
    </row>
    <row r="653" spans="1:33" ht="83.25">
      <c r="A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11"/>
      <c r="AB653" s="11"/>
      <c r="AC653" s="11"/>
      <c r="AD653" s="11"/>
      <c r="AE653" s="11"/>
      <c r="AF653" s="11"/>
      <c r="AG653" s="11"/>
    </row>
    <row r="654" spans="1:33" ht="83.25">
      <c r="A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11"/>
      <c r="AB654" s="11"/>
      <c r="AC654" s="11"/>
      <c r="AD654" s="11"/>
      <c r="AE654" s="11"/>
      <c r="AF654" s="11"/>
      <c r="AG654" s="11"/>
    </row>
    <row r="655" spans="1:33" ht="83.25">
      <c r="A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11"/>
      <c r="AB655" s="11"/>
      <c r="AC655" s="11"/>
      <c r="AD655" s="11"/>
      <c r="AE655" s="11"/>
      <c r="AF655" s="11"/>
      <c r="AG655" s="11"/>
    </row>
    <row r="656" spans="1:33" ht="83.25">
      <c r="A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11"/>
      <c r="AB656" s="11"/>
      <c r="AC656" s="11"/>
      <c r="AD656" s="11"/>
      <c r="AE656" s="11"/>
      <c r="AF656" s="11"/>
      <c r="AG656" s="11"/>
    </row>
    <row r="657" spans="1:33" ht="83.25">
      <c r="A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11"/>
      <c r="AB657" s="11"/>
      <c r="AC657" s="11"/>
      <c r="AD657" s="11"/>
      <c r="AE657" s="11"/>
      <c r="AF657" s="11"/>
      <c r="AG657" s="11"/>
    </row>
    <row r="658" spans="1:33" ht="83.25">
      <c r="A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11"/>
      <c r="AB658" s="11"/>
      <c r="AC658" s="11"/>
      <c r="AD658" s="11"/>
      <c r="AE658" s="11"/>
      <c r="AF658" s="11"/>
      <c r="AG658" s="11"/>
    </row>
    <row r="659" spans="1:33" ht="83.25">
      <c r="A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11"/>
      <c r="AB659" s="11"/>
      <c r="AC659" s="11"/>
      <c r="AD659" s="11"/>
      <c r="AE659" s="11"/>
      <c r="AF659" s="11"/>
      <c r="AG659" s="11"/>
    </row>
    <row r="660" spans="1:33" ht="83.25">
      <c r="A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11"/>
      <c r="AB660" s="11"/>
      <c r="AC660" s="11"/>
      <c r="AD660" s="11"/>
      <c r="AE660" s="11"/>
      <c r="AF660" s="11"/>
      <c r="AG660" s="11"/>
    </row>
    <row r="661" spans="1:33" ht="83.25">
      <c r="A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11"/>
      <c r="AB661" s="11"/>
      <c r="AC661" s="11"/>
      <c r="AD661" s="11"/>
      <c r="AE661" s="11"/>
      <c r="AF661" s="11"/>
      <c r="AG661" s="11"/>
    </row>
    <row r="662" spans="1:33" ht="83.25">
      <c r="A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11"/>
      <c r="AB662" s="11"/>
      <c r="AC662" s="11"/>
      <c r="AD662" s="11"/>
      <c r="AE662" s="11"/>
      <c r="AF662" s="11"/>
      <c r="AG662" s="11"/>
    </row>
    <row r="663" spans="1:33" ht="83.25">
      <c r="A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11"/>
      <c r="AB663" s="11"/>
      <c r="AC663" s="11"/>
      <c r="AD663" s="11"/>
      <c r="AE663" s="11"/>
      <c r="AF663" s="11"/>
      <c r="AG663" s="11"/>
    </row>
    <row r="664" spans="1:33" ht="83.25">
      <c r="A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11"/>
      <c r="AB664" s="11"/>
      <c r="AC664" s="11"/>
      <c r="AD664" s="11"/>
      <c r="AE664" s="11"/>
      <c r="AF664" s="11"/>
      <c r="AG664" s="11"/>
    </row>
    <row r="665" spans="1:33" ht="83.25">
      <c r="A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11"/>
      <c r="AB665" s="11"/>
      <c r="AC665" s="11"/>
      <c r="AD665" s="11"/>
      <c r="AE665" s="11"/>
      <c r="AF665" s="11"/>
      <c r="AG665" s="11"/>
    </row>
  </sheetData>
  <sheetProtection/>
  <mergeCells count="498">
    <mergeCell ref="A231:AG231"/>
    <mergeCell ref="A239:AG239"/>
    <mergeCell ref="A247:AG247"/>
    <mergeCell ref="AB228:AB229"/>
    <mergeCell ref="AC228:AC229"/>
    <mergeCell ref="AD228:AD229"/>
    <mergeCell ref="AE228:AE229"/>
    <mergeCell ref="AF228:AF229"/>
    <mergeCell ref="AG228:AG229"/>
    <mergeCell ref="V228:V229"/>
    <mergeCell ref="W228:W229"/>
    <mergeCell ref="X228:X229"/>
    <mergeCell ref="Y228:Y229"/>
    <mergeCell ref="Z228:Z229"/>
    <mergeCell ref="AA228:AA229"/>
    <mergeCell ref="P228:P229"/>
    <mergeCell ref="Q228:Q229"/>
    <mergeCell ref="R228:R229"/>
    <mergeCell ref="S228:S229"/>
    <mergeCell ref="T228:T229"/>
    <mergeCell ref="U228:U229"/>
    <mergeCell ref="J228:J229"/>
    <mergeCell ref="K228:K229"/>
    <mergeCell ref="L228:L229"/>
    <mergeCell ref="M228:M229"/>
    <mergeCell ref="N228:N229"/>
    <mergeCell ref="O228:O229"/>
    <mergeCell ref="A227:AG227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AF171:AF172"/>
    <mergeCell ref="AG171:AG172"/>
    <mergeCell ref="A174:AG174"/>
    <mergeCell ref="A182:AG182"/>
    <mergeCell ref="A191:AG191"/>
    <mergeCell ref="A226:AG226"/>
    <mergeCell ref="Z171:Z172"/>
    <mergeCell ref="AA171:AA172"/>
    <mergeCell ref="AB171:AB172"/>
    <mergeCell ref="AC171:AC172"/>
    <mergeCell ref="AD171:AD172"/>
    <mergeCell ref="AE171:AE172"/>
    <mergeCell ref="T171:T172"/>
    <mergeCell ref="U171:U172"/>
    <mergeCell ref="V171:V172"/>
    <mergeCell ref="W171:W172"/>
    <mergeCell ref="X171:X172"/>
    <mergeCell ref="Y171:Y172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B171:B172"/>
    <mergeCell ref="C171:C172"/>
    <mergeCell ref="D171:D172"/>
    <mergeCell ref="E171:E172"/>
    <mergeCell ref="F171:F172"/>
    <mergeCell ref="G171:G172"/>
    <mergeCell ref="AC313:AC314"/>
    <mergeCell ref="AD313:AD314"/>
    <mergeCell ref="G338:G339"/>
    <mergeCell ref="H338:H339"/>
    <mergeCell ref="R338:R339"/>
    <mergeCell ref="D313:D314"/>
    <mergeCell ref="E313:E314"/>
    <mergeCell ref="I338:I339"/>
    <mergeCell ref="W338:W339"/>
    <mergeCell ref="Y338:Y339"/>
    <mergeCell ref="A341:B341"/>
    <mergeCell ref="A342:B342"/>
    <mergeCell ref="A343:B343"/>
    <mergeCell ref="A344:B344"/>
    <mergeCell ref="AD256:AD257"/>
    <mergeCell ref="AF256:AF257"/>
    <mergeCell ref="AC285:AC286"/>
    <mergeCell ref="AD285:AD286"/>
    <mergeCell ref="AF285:AF286"/>
    <mergeCell ref="A284:AG284"/>
    <mergeCell ref="H256:H257"/>
    <mergeCell ref="I256:I257"/>
    <mergeCell ref="Z256:Z257"/>
    <mergeCell ref="AC144:AC145"/>
    <mergeCell ref="AD144:AD145"/>
    <mergeCell ref="AF144:AF145"/>
    <mergeCell ref="AC200:AC201"/>
    <mergeCell ref="AD200:AD201"/>
    <mergeCell ref="AF200:AF201"/>
    <mergeCell ref="AE200:AE201"/>
    <mergeCell ref="A169:AG169"/>
    <mergeCell ref="A170:AG170"/>
    <mergeCell ref="A171:A172"/>
    <mergeCell ref="AD60:AD61"/>
    <mergeCell ref="AF60:AF61"/>
    <mergeCell ref="AC89:AC90"/>
    <mergeCell ref="AD89:AD90"/>
    <mergeCell ref="AF89:AF90"/>
    <mergeCell ref="AC116:AC117"/>
    <mergeCell ref="AD116:AD117"/>
    <mergeCell ref="AF116:AF117"/>
    <mergeCell ref="A92:AG92"/>
    <mergeCell ref="A98:AG98"/>
    <mergeCell ref="AF338:AF339"/>
    <mergeCell ref="AC338:AC339"/>
    <mergeCell ref="AD338:AD339"/>
    <mergeCell ref="M116:M117"/>
    <mergeCell ref="A127:AG127"/>
    <mergeCell ref="A254:AG254"/>
    <mergeCell ref="AG256:AG257"/>
    <mergeCell ref="AC4:AC5"/>
    <mergeCell ref="AD4:AD5"/>
    <mergeCell ref="AF4:AF5"/>
    <mergeCell ref="AC32:AC33"/>
    <mergeCell ref="AD32:AD33"/>
    <mergeCell ref="AF32:AF33"/>
    <mergeCell ref="AE4:AE5"/>
    <mergeCell ref="AE32:AE33"/>
    <mergeCell ref="A15:AG15"/>
    <mergeCell ref="A7:AG7"/>
    <mergeCell ref="AC60:AC61"/>
    <mergeCell ref="A304:AG304"/>
    <mergeCell ref="A331:AG331"/>
    <mergeCell ref="AF313:AF314"/>
    <mergeCell ref="A23:AG23"/>
    <mergeCell ref="A51:AG51"/>
    <mergeCell ref="A80:AG80"/>
    <mergeCell ref="A107:AG107"/>
    <mergeCell ref="A135:AG135"/>
    <mergeCell ref="A163:AG163"/>
    <mergeCell ref="AA89:AA90"/>
    <mergeCell ref="AB89:AB90"/>
    <mergeCell ref="AE89:AE90"/>
    <mergeCell ref="AG89:AG90"/>
    <mergeCell ref="U89:U90"/>
    <mergeCell ref="V89:V90"/>
    <mergeCell ref="W89:W90"/>
    <mergeCell ref="X89:X90"/>
    <mergeCell ref="Y89:Y90"/>
    <mergeCell ref="Z89:Z90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A87:AG87"/>
    <mergeCell ref="A88:AG88"/>
    <mergeCell ref="A89:A90"/>
    <mergeCell ref="B89:B90"/>
    <mergeCell ref="C89:C90"/>
    <mergeCell ref="D89:D90"/>
    <mergeCell ref="E89:E90"/>
    <mergeCell ref="F89:F90"/>
    <mergeCell ref="G89:G90"/>
    <mergeCell ref="H89:H90"/>
    <mergeCell ref="AE60:AE61"/>
    <mergeCell ref="AE116:AE117"/>
    <mergeCell ref="A35:AG35"/>
    <mergeCell ref="A30:AG30"/>
    <mergeCell ref="A31:AG31"/>
    <mergeCell ref="A116:A117"/>
    <mergeCell ref="B116:B117"/>
    <mergeCell ref="S116:S117"/>
    <mergeCell ref="U32:U33"/>
    <mergeCell ref="A115:AG115"/>
    <mergeCell ref="AG285:AG286"/>
    <mergeCell ref="A256:A257"/>
    <mergeCell ref="AE256:AE257"/>
    <mergeCell ref="AE285:AE286"/>
    <mergeCell ref="M256:M257"/>
    <mergeCell ref="N256:N257"/>
    <mergeCell ref="O256:O257"/>
    <mergeCell ref="AA256:AA257"/>
    <mergeCell ref="AB256:AB257"/>
    <mergeCell ref="S256:S257"/>
    <mergeCell ref="A119:AG119"/>
    <mergeCell ref="A255:AG255"/>
    <mergeCell ref="A259:AG259"/>
    <mergeCell ref="A266:AG266"/>
    <mergeCell ref="A283:AG283"/>
    <mergeCell ref="A199:AG199"/>
    <mergeCell ref="A203:AG203"/>
    <mergeCell ref="A211:AG211"/>
    <mergeCell ref="AG200:AG201"/>
    <mergeCell ref="A220:AG220"/>
    <mergeCell ref="S200:S201"/>
    <mergeCell ref="C200:C201"/>
    <mergeCell ref="D200:D201"/>
    <mergeCell ref="AG338:AG339"/>
    <mergeCell ref="A63:AG63"/>
    <mergeCell ref="A71:AG71"/>
    <mergeCell ref="C116:C117"/>
    <mergeCell ref="A198:AG198"/>
    <mergeCell ref="AG116:AG117"/>
    <mergeCell ref="R116:R117"/>
    <mergeCell ref="A200:A201"/>
    <mergeCell ref="B200:B201"/>
    <mergeCell ref="J4:J5"/>
    <mergeCell ref="K4:K5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R4:R5"/>
    <mergeCell ref="S4:S5"/>
    <mergeCell ref="L4:L5"/>
    <mergeCell ref="M4:M5"/>
    <mergeCell ref="N4:N5"/>
    <mergeCell ref="O4:O5"/>
    <mergeCell ref="AB4:AB5"/>
    <mergeCell ref="X4:X5"/>
    <mergeCell ref="Y4:Y5"/>
    <mergeCell ref="Z4:Z5"/>
    <mergeCell ref="AA4:AA5"/>
    <mergeCell ref="A114:AG114"/>
    <mergeCell ref="A42:AG42"/>
    <mergeCell ref="Q32:Q33"/>
    <mergeCell ref="R32:R33"/>
    <mergeCell ref="S32:S33"/>
    <mergeCell ref="C338:C339"/>
    <mergeCell ref="I200:I201"/>
    <mergeCell ref="J200:J201"/>
    <mergeCell ref="K200:K201"/>
    <mergeCell ref="G256:G257"/>
    <mergeCell ref="A288:AG288"/>
    <mergeCell ref="AA338:AA339"/>
    <mergeCell ref="P338:P339"/>
    <mergeCell ref="Q338:Q339"/>
    <mergeCell ref="U338:U339"/>
    <mergeCell ref="Z338:Z339"/>
    <mergeCell ref="L338:L339"/>
    <mergeCell ref="M338:M339"/>
    <mergeCell ref="N338:N339"/>
    <mergeCell ref="O338:O339"/>
    <mergeCell ref="V338:V339"/>
    <mergeCell ref="H32:H33"/>
    <mergeCell ref="I32:I33"/>
    <mergeCell ref="J32:J33"/>
    <mergeCell ref="K32:K33"/>
    <mergeCell ref="G32:G33"/>
    <mergeCell ref="L32:L33"/>
    <mergeCell ref="M32:M33"/>
    <mergeCell ref="AG60:AG61"/>
    <mergeCell ref="T32:T33"/>
    <mergeCell ref="AG32:AG33"/>
    <mergeCell ref="A32:A33"/>
    <mergeCell ref="B32:B33"/>
    <mergeCell ref="C32:C33"/>
    <mergeCell ref="D32:D33"/>
    <mergeCell ref="E32:E33"/>
    <mergeCell ref="F32:F33"/>
    <mergeCell ref="N32:N33"/>
    <mergeCell ref="O32:O33"/>
    <mergeCell ref="AB32:AB33"/>
    <mergeCell ref="V32:V33"/>
    <mergeCell ref="W32:W33"/>
    <mergeCell ref="X32:X33"/>
    <mergeCell ref="Y32:Y33"/>
    <mergeCell ref="Z32:Z33"/>
    <mergeCell ref="AA32:AA33"/>
    <mergeCell ref="P32:P33"/>
    <mergeCell ref="A60:A61"/>
    <mergeCell ref="B60:B61"/>
    <mergeCell ref="C60:C61"/>
    <mergeCell ref="D60:D61"/>
    <mergeCell ref="E60:E61"/>
    <mergeCell ref="P60:P61"/>
    <mergeCell ref="Q60:Q61"/>
    <mergeCell ref="F60:F61"/>
    <mergeCell ref="G60:G61"/>
    <mergeCell ref="H60:H61"/>
    <mergeCell ref="I60:I61"/>
    <mergeCell ref="J60:J61"/>
    <mergeCell ref="K60:K61"/>
    <mergeCell ref="Z60:Z61"/>
    <mergeCell ref="AA60:AA61"/>
    <mergeCell ref="AB60:AB61"/>
    <mergeCell ref="S60:S61"/>
    <mergeCell ref="T60:T61"/>
    <mergeCell ref="U60:U61"/>
    <mergeCell ref="V60:V61"/>
    <mergeCell ref="W60:W61"/>
    <mergeCell ref="I116:I117"/>
    <mergeCell ref="J116:J117"/>
    <mergeCell ref="K116:K117"/>
    <mergeCell ref="L116:L117"/>
    <mergeCell ref="Y60:Y61"/>
    <mergeCell ref="R60:R61"/>
    <mergeCell ref="L60:L61"/>
    <mergeCell ref="M60:M61"/>
    <mergeCell ref="N60:N61"/>
    <mergeCell ref="O60:O61"/>
    <mergeCell ref="N116:N117"/>
    <mergeCell ref="O116:O117"/>
    <mergeCell ref="P116:P117"/>
    <mergeCell ref="Q116:Q117"/>
    <mergeCell ref="X60:X61"/>
    <mergeCell ref="D116:D117"/>
    <mergeCell ref="E116:E117"/>
    <mergeCell ref="F116:F117"/>
    <mergeCell ref="G116:G117"/>
    <mergeCell ref="H116:H117"/>
    <mergeCell ref="Z116:Z117"/>
    <mergeCell ref="AA116:AA117"/>
    <mergeCell ref="AB116:AB117"/>
    <mergeCell ref="T116:T117"/>
    <mergeCell ref="U116:U117"/>
    <mergeCell ref="V116:V117"/>
    <mergeCell ref="W116:W117"/>
    <mergeCell ref="X116:X117"/>
    <mergeCell ref="Y116:Y117"/>
    <mergeCell ref="E200:E201"/>
    <mergeCell ref="F200:F201"/>
    <mergeCell ref="G200:G201"/>
    <mergeCell ref="H200:H201"/>
    <mergeCell ref="W200:W201"/>
    <mergeCell ref="X200:X201"/>
    <mergeCell ref="M200:M201"/>
    <mergeCell ref="N200:N201"/>
    <mergeCell ref="O200:O201"/>
    <mergeCell ref="P200:P201"/>
    <mergeCell ref="Q200:Q201"/>
    <mergeCell ref="R200:R201"/>
    <mergeCell ref="Z200:Z201"/>
    <mergeCell ref="AA200:AA201"/>
    <mergeCell ref="AB200:AB201"/>
    <mergeCell ref="A58:AG58"/>
    <mergeCell ref="A59:AG59"/>
    <mergeCell ref="T200:T201"/>
    <mergeCell ref="U200:U201"/>
    <mergeCell ref="V200:V201"/>
    <mergeCell ref="Y200:Y201"/>
    <mergeCell ref="L200:L201"/>
    <mergeCell ref="B256:B257"/>
    <mergeCell ref="C256:C257"/>
    <mergeCell ref="D256:D257"/>
    <mergeCell ref="E256:E257"/>
    <mergeCell ref="F256:F257"/>
    <mergeCell ref="K256:K257"/>
    <mergeCell ref="J256:J257"/>
    <mergeCell ref="L256:L257"/>
    <mergeCell ref="T256:T257"/>
    <mergeCell ref="U256:U257"/>
    <mergeCell ref="V256:V257"/>
    <mergeCell ref="X256:X257"/>
    <mergeCell ref="Q256:Q257"/>
    <mergeCell ref="R256:R257"/>
    <mergeCell ref="Y256:Y257"/>
    <mergeCell ref="O285:O286"/>
    <mergeCell ref="P285:P286"/>
    <mergeCell ref="Q285:Q286"/>
    <mergeCell ref="W256:W257"/>
    <mergeCell ref="P256:P257"/>
    <mergeCell ref="A276:AG276"/>
    <mergeCell ref="AC256:AC257"/>
    <mergeCell ref="A285:A286"/>
    <mergeCell ref="B285:B286"/>
    <mergeCell ref="AA285:AA286"/>
    <mergeCell ref="F285:F286"/>
    <mergeCell ref="G285:G286"/>
    <mergeCell ref="H285:H286"/>
    <mergeCell ref="R285:R286"/>
    <mergeCell ref="S285:S286"/>
    <mergeCell ref="I285:I286"/>
    <mergeCell ref="W285:W286"/>
    <mergeCell ref="Y285:Y286"/>
    <mergeCell ref="X285:X286"/>
    <mergeCell ref="Z285:Z286"/>
    <mergeCell ref="C285:C286"/>
    <mergeCell ref="D285:D286"/>
    <mergeCell ref="E285:E286"/>
    <mergeCell ref="J285:J286"/>
    <mergeCell ref="K285:K286"/>
    <mergeCell ref="L285:L286"/>
    <mergeCell ref="M285:M286"/>
    <mergeCell ref="N285:N286"/>
    <mergeCell ref="A296:AG296"/>
    <mergeCell ref="AB285:AB286"/>
    <mergeCell ref="T285:T286"/>
    <mergeCell ref="U285:U286"/>
    <mergeCell ref="V285:V286"/>
    <mergeCell ref="F338:F339"/>
    <mergeCell ref="X338:X339"/>
    <mergeCell ref="A311:AG311"/>
    <mergeCell ref="A312:AG312"/>
    <mergeCell ref="A313:A314"/>
    <mergeCell ref="B313:B314"/>
    <mergeCell ref="C313:C314"/>
    <mergeCell ref="S313:S314"/>
    <mergeCell ref="A337:AG337"/>
    <mergeCell ref="S338:S339"/>
    <mergeCell ref="A347:B347"/>
    <mergeCell ref="F313:F314"/>
    <mergeCell ref="G313:G314"/>
    <mergeCell ref="H313:H314"/>
    <mergeCell ref="I313:I314"/>
    <mergeCell ref="A348:B348"/>
    <mergeCell ref="AB338:AB339"/>
    <mergeCell ref="AE338:AE339"/>
    <mergeCell ref="A345:B345"/>
    <mergeCell ref="A346:B346"/>
    <mergeCell ref="J338:J339"/>
    <mergeCell ref="K338:K339"/>
    <mergeCell ref="D338:D339"/>
    <mergeCell ref="E338:E339"/>
    <mergeCell ref="T338:T339"/>
    <mergeCell ref="A3:AG3"/>
    <mergeCell ref="A2:AG2"/>
    <mergeCell ref="A1:AG1"/>
    <mergeCell ref="AG4:AG5"/>
    <mergeCell ref="V4:V5"/>
    <mergeCell ref="U4:U5"/>
    <mergeCell ref="T4:T5"/>
    <mergeCell ref="I4:I5"/>
    <mergeCell ref="H4:H5"/>
    <mergeCell ref="W4:W5"/>
    <mergeCell ref="A142:AG142"/>
    <mergeCell ref="A143:AG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T144:T145"/>
    <mergeCell ref="I144:I145"/>
    <mergeCell ref="J144:J145"/>
    <mergeCell ref="K144:K145"/>
    <mergeCell ref="L144:L145"/>
    <mergeCell ref="M144:M145"/>
    <mergeCell ref="N144:N145"/>
    <mergeCell ref="AG144:AG145"/>
    <mergeCell ref="A147:AG147"/>
    <mergeCell ref="A154:AG154"/>
    <mergeCell ref="U144:U145"/>
    <mergeCell ref="V144:V145"/>
    <mergeCell ref="W144:W145"/>
    <mergeCell ref="X144:X145"/>
    <mergeCell ref="Y144:Y145"/>
    <mergeCell ref="Z144:Z145"/>
    <mergeCell ref="O144:O145"/>
    <mergeCell ref="Z313:Z314"/>
    <mergeCell ref="O313:O314"/>
    <mergeCell ref="P313:P314"/>
    <mergeCell ref="AA144:AA145"/>
    <mergeCell ref="AB144:AB145"/>
    <mergeCell ref="AE144:AE145"/>
    <mergeCell ref="P144:P145"/>
    <mergeCell ref="Q144:Q145"/>
    <mergeCell ref="R144:R145"/>
    <mergeCell ref="S144:S145"/>
    <mergeCell ref="T313:T314"/>
    <mergeCell ref="AA313:AA314"/>
    <mergeCell ref="AB313:AB314"/>
    <mergeCell ref="J313:J314"/>
    <mergeCell ref="K313:K314"/>
    <mergeCell ref="A316:AG316"/>
    <mergeCell ref="L313:L314"/>
    <mergeCell ref="M313:M314"/>
    <mergeCell ref="N313:N314"/>
    <mergeCell ref="Y313:Y314"/>
    <mergeCell ref="A338:B340"/>
    <mergeCell ref="AE313:AE314"/>
    <mergeCell ref="AG313:AG314"/>
    <mergeCell ref="Q313:Q314"/>
    <mergeCell ref="R313:R314"/>
    <mergeCell ref="A323:AG323"/>
    <mergeCell ref="U313:U314"/>
    <mergeCell ref="V313:V314"/>
    <mergeCell ref="W313:W314"/>
    <mergeCell ref="X313:X31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0" r:id="rId1"/>
  <rowBreaks count="12" manualBreakCount="12">
    <brk id="29" max="32" man="1"/>
    <brk id="57" max="255" man="1"/>
    <brk id="86" max="29" man="1"/>
    <brk id="113" max="255" man="1"/>
    <brk id="141" max="29" man="1"/>
    <brk id="168" max="32" man="1"/>
    <brk id="197" max="255" man="1"/>
    <brk id="225" max="32" man="1"/>
    <brk id="253" max="255" man="1"/>
    <brk id="282" max="255" man="1"/>
    <brk id="310" max="29" man="1"/>
    <brk id="33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0" zoomScaleNormal="80" zoomScalePageLayoutView="0" workbookViewId="0" topLeftCell="A1">
      <selection activeCell="S27" sqref="S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N357"/>
  <sheetViews>
    <sheetView view="pageBreakPreview" zoomScale="17" zoomScaleSheetLayoutView="17" workbookViewId="0" topLeftCell="A271">
      <selection activeCell="H240" sqref="H240"/>
    </sheetView>
  </sheetViews>
  <sheetFormatPr defaultColWidth="31.421875" defaultRowHeight="12.75"/>
  <cols>
    <col min="1" max="1" width="48.28125" style="32" customWidth="1"/>
    <col min="2" max="2" width="166.57421875" style="26" customWidth="1"/>
    <col min="3" max="3" width="53.421875" style="41" customWidth="1"/>
    <col min="4" max="4" width="45.28125" style="26" customWidth="1"/>
    <col min="5" max="5" width="48.7109375" style="26" customWidth="1"/>
    <col min="6" max="6" width="56.7109375" style="26" customWidth="1"/>
    <col min="7" max="7" width="65.8515625" style="26" customWidth="1"/>
    <col min="8" max="8" width="47.00390625" style="26" customWidth="1"/>
    <col min="9" max="9" width="175.00390625" style="26" customWidth="1"/>
    <col min="10" max="10" width="54.57421875" style="26" customWidth="1"/>
    <col min="11" max="11" width="50.421875" style="26" customWidth="1"/>
    <col min="12" max="12" width="50.00390625" style="26" customWidth="1"/>
    <col min="13" max="13" width="57.140625" style="26" customWidth="1"/>
    <col min="14" max="14" width="93.8515625" style="26" customWidth="1"/>
    <col min="15" max="16384" width="31.421875" style="26" customWidth="1"/>
  </cols>
  <sheetData>
    <row r="1" spans="1:14" ht="83.25" customHeight="1">
      <c r="A1" s="93" t="s">
        <v>62</v>
      </c>
      <c r="B1" s="93"/>
      <c r="C1" s="93"/>
      <c r="D1" s="93"/>
      <c r="E1" s="93"/>
      <c r="F1" s="93"/>
      <c r="G1" s="93"/>
      <c r="H1" s="93" t="s">
        <v>66</v>
      </c>
      <c r="I1" s="93"/>
      <c r="J1" s="93"/>
      <c r="K1" s="93"/>
      <c r="L1" s="93"/>
      <c r="M1" s="93"/>
      <c r="N1" s="93"/>
    </row>
    <row r="2" spans="1:14" ht="83.25">
      <c r="A2" s="93" t="s">
        <v>18</v>
      </c>
      <c r="B2" s="93"/>
      <c r="C2" s="93"/>
      <c r="D2" s="93"/>
      <c r="E2" s="93"/>
      <c r="F2" s="93"/>
      <c r="G2" s="93"/>
      <c r="H2" s="93" t="s">
        <v>18</v>
      </c>
      <c r="I2" s="93"/>
      <c r="J2" s="93"/>
      <c r="K2" s="93"/>
      <c r="L2" s="93"/>
      <c r="M2" s="93"/>
      <c r="N2" s="93"/>
    </row>
    <row r="3" spans="1:14" ht="83.25" customHeight="1">
      <c r="A3" s="94" t="s">
        <v>186</v>
      </c>
      <c r="B3" s="93" t="s">
        <v>20</v>
      </c>
      <c r="C3" s="95" t="s">
        <v>98</v>
      </c>
      <c r="D3" s="93" t="s">
        <v>21</v>
      </c>
      <c r="E3" s="93"/>
      <c r="F3" s="93"/>
      <c r="G3" s="93" t="s">
        <v>22</v>
      </c>
      <c r="H3" s="94" t="s">
        <v>186</v>
      </c>
      <c r="I3" s="93" t="s">
        <v>20</v>
      </c>
      <c r="J3" s="95" t="s">
        <v>98</v>
      </c>
      <c r="K3" s="93" t="s">
        <v>21</v>
      </c>
      <c r="L3" s="93"/>
      <c r="M3" s="93"/>
      <c r="N3" s="93" t="s">
        <v>22</v>
      </c>
    </row>
    <row r="4" spans="1:14" ht="83.25">
      <c r="A4" s="94"/>
      <c r="B4" s="93"/>
      <c r="C4" s="95"/>
      <c r="D4" s="58" t="s">
        <v>1</v>
      </c>
      <c r="E4" s="58" t="s">
        <v>2</v>
      </c>
      <c r="F4" s="58" t="s">
        <v>3</v>
      </c>
      <c r="G4" s="93"/>
      <c r="H4" s="94"/>
      <c r="I4" s="93"/>
      <c r="J4" s="95"/>
      <c r="K4" s="65" t="s">
        <v>1</v>
      </c>
      <c r="L4" s="65" t="s">
        <v>2</v>
      </c>
      <c r="M4" s="65" t="s">
        <v>3</v>
      </c>
      <c r="N4" s="93"/>
    </row>
    <row r="5" spans="1:14" ht="83.25">
      <c r="A5" s="57">
        <v>1</v>
      </c>
      <c r="B5" s="35">
        <v>2</v>
      </c>
      <c r="C5" s="59">
        <v>3</v>
      </c>
      <c r="D5" s="35">
        <v>4</v>
      </c>
      <c r="E5" s="35">
        <v>5</v>
      </c>
      <c r="F5" s="35">
        <v>6</v>
      </c>
      <c r="G5" s="35">
        <v>7</v>
      </c>
      <c r="H5" s="66">
        <v>1</v>
      </c>
      <c r="I5" s="35">
        <v>2</v>
      </c>
      <c r="J5" s="67">
        <v>3</v>
      </c>
      <c r="K5" s="35">
        <v>4</v>
      </c>
      <c r="L5" s="35">
        <v>5</v>
      </c>
      <c r="M5" s="35">
        <v>6</v>
      </c>
      <c r="N5" s="35">
        <v>7</v>
      </c>
    </row>
    <row r="6" spans="1:14" s="30" customFormat="1" ht="83.25" customHeight="1">
      <c r="A6" s="93" t="s">
        <v>5</v>
      </c>
      <c r="B6" s="93"/>
      <c r="C6" s="93"/>
      <c r="D6" s="93"/>
      <c r="E6" s="93"/>
      <c r="F6" s="93"/>
      <c r="G6" s="93"/>
      <c r="H6" s="93" t="s">
        <v>5</v>
      </c>
      <c r="I6" s="93"/>
      <c r="J6" s="93"/>
      <c r="K6" s="93"/>
      <c r="L6" s="93"/>
      <c r="M6" s="93"/>
      <c r="N6" s="93"/>
    </row>
    <row r="7" spans="1:14" s="30" customFormat="1" ht="249.75" customHeight="1">
      <c r="A7" s="55">
        <v>9</v>
      </c>
      <c r="B7" s="7" t="s">
        <v>174</v>
      </c>
      <c r="C7" s="36" t="s">
        <v>23</v>
      </c>
      <c r="D7" s="38">
        <v>8.33</v>
      </c>
      <c r="E7" s="38">
        <v>8.33</v>
      </c>
      <c r="F7" s="38">
        <v>41.4</v>
      </c>
      <c r="G7" s="38">
        <v>274</v>
      </c>
      <c r="H7" s="64">
        <v>9</v>
      </c>
      <c r="I7" s="7" t="s">
        <v>174</v>
      </c>
      <c r="J7" s="36" t="s">
        <v>34</v>
      </c>
      <c r="K7" s="38">
        <v>10.41</v>
      </c>
      <c r="L7" s="38">
        <v>10.41</v>
      </c>
      <c r="M7" s="38">
        <v>51</v>
      </c>
      <c r="N7" s="38">
        <v>311.25</v>
      </c>
    </row>
    <row r="8" spans="1:14" s="30" customFormat="1" ht="155.25" customHeight="1">
      <c r="A8" s="75" t="s">
        <v>27</v>
      </c>
      <c r="B8" s="7" t="s">
        <v>45</v>
      </c>
      <c r="C8" s="75">
        <v>150</v>
      </c>
      <c r="D8" s="74">
        <v>2.25</v>
      </c>
      <c r="E8" s="74">
        <v>0.75</v>
      </c>
      <c r="F8" s="74">
        <v>31.5</v>
      </c>
      <c r="G8" s="74">
        <v>144</v>
      </c>
      <c r="H8" s="75" t="s">
        <v>27</v>
      </c>
      <c r="I8" s="7" t="s">
        <v>45</v>
      </c>
      <c r="J8" s="75">
        <v>150</v>
      </c>
      <c r="K8" s="74">
        <v>2.25</v>
      </c>
      <c r="L8" s="74">
        <v>0.75</v>
      </c>
      <c r="M8" s="74">
        <v>31.5</v>
      </c>
      <c r="N8" s="74">
        <v>144</v>
      </c>
    </row>
    <row r="9" spans="1:14" s="30" customFormat="1" ht="83.25">
      <c r="A9" s="55" t="s">
        <v>27</v>
      </c>
      <c r="B9" s="7" t="s">
        <v>132</v>
      </c>
      <c r="C9" s="55">
        <v>100</v>
      </c>
      <c r="D9" s="54">
        <v>5</v>
      </c>
      <c r="E9" s="54">
        <v>3.2</v>
      </c>
      <c r="F9" s="54">
        <v>8.5</v>
      </c>
      <c r="G9" s="54">
        <v>87</v>
      </c>
      <c r="H9" s="64" t="s">
        <v>27</v>
      </c>
      <c r="I9" s="7" t="s">
        <v>132</v>
      </c>
      <c r="J9" s="64">
        <v>100</v>
      </c>
      <c r="K9" s="63">
        <v>5</v>
      </c>
      <c r="L9" s="63">
        <v>3.2</v>
      </c>
      <c r="M9" s="63">
        <v>8.5</v>
      </c>
      <c r="N9" s="63">
        <v>87</v>
      </c>
    </row>
    <row r="10" spans="1:14" s="30" customFormat="1" ht="83.25">
      <c r="A10" s="79">
        <v>36</v>
      </c>
      <c r="B10" s="7" t="s">
        <v>57</v>
      </c>
      <c r="C10" s="79">
        <v>200</v>
      </c>
      <c r="D10" s="78">
        <v>3.76</v>
      </c>
      <c r="E10" s="78">
        <v>3.2</v>
      </c>
      <c r="F10" s="78">
        <v>26.74</v>
      </c>
      <c r="G10" s="78">
        <v>150.8</v>
      </c>
      <c r="H10" s="79">
        <v>36</v>
      </c>
      <c r="I10" s="7" t="s">
        <v>57</v>
      </c>
      <c r="J10" s="79">
        <v>200</v>
      </c>
      <c r="K10" s="78">
        <v>3.76</v>
      </c>
      <c r="L10" s="78">
        <v>3.2</v>
      </c>
      <c r="M10" s="78">
        <v>26.74</v>
      </c>
      <c r="N10" s="78">
        <v>150.8</v>
      </c>
    </row>
    <row r="11" spans="1:14" s="30" customFormat="1" ht="83.25">
      <c r="A11" s="55" t="s">
        <v>27</v>
      </c>
      <c r="B11" s="7" t="s">
        <v>7</v>
      </c>
      <c r="C11" s="55">
        <v>20</v>
      </c>
      <c r="D11" s="54">
        <v>0.98</v>
      </c>
      <c r="E11" s="54">
        <v>0.2</v>
      </c>
      <c r="F11" s="54">
        <v>8.95</v>
      </c>
      <c r="G11" s="54">
        <v>40</v>
      </c>
      <c r="H11" s="64" t="s">
        <v>27</v>
      </c>
      <c r="I11" s="7" t="s">
        <v>7</v>
      </c>
      <c r="J11" s="64">
        <v>30</v>
      </c>
      <c r="K11" s="63">
        <v>1.47</v>
      </c>
      <c r="L11" s="63">
        <v>0.3</v>
      </c>
      <c r="M11" s="63">
        <v>13.44</v>
      </c>
      <c r="N11" s="63">
        <v>60</v>
      </c>
    </row>
    <row r="12" spans="1:14" s="30" customFormat="1" ht="166.5">
      <c r="A12" s="55" t="s">
        <v>27</v>
      </c>
      <c r="B12" s="7" t="s">
        <v>43</v>
      </c>
      <c r="C12" s="55">
        <v>20</v>
      </c>
      <c r="D12" s="54">
        <v>1.6</v>
      </c>
      <c r="E12" s="54">
        <v>0.03</v>
      </c>
      <c r="F12" s="54">
        <v>8.02</v>
      </c>
      <c r="G12" s="54">
        <v>41.6</v>
      </c>
      <c r="H12" s="64" t="s">
        <v>27</v>
      </c>
      <c r="I12" s="7" t="s">
        <v>43</v>
      </c>
      <c r="J12" s="64">
        <v>30</v>
      </c>
      <c r="K12" s="63">
        <v>2.4</v>
      </c>
      <c r="L12" s="63">
        <v>0.05</v>
      </c>
      <c r="M12" s="63">
        <v>12.03</v>
      </c>
      <c r="N12" s="63">
        <v>62.4</v>
      </c>
    </row>
    <row r="13" spans="1:14" ht="83.25">
      <c r="A13" s="55"/>
      <c r="B13" s="7" t="s">
        <v>26</v>
      </c>
      <c r="C13" s="4">
        <f>C7+C8+C9+C10+C11+C12</f>
        <v>690</v>
      </c>
      <c r="D13" s="54">
        <f>D7+D8+D9+D10+D11+D12</f>
        <v>21.92</v>
      </c>
      <c r="E13" s="78">
        <f>E7+E8+E9+E10+E11+E12</f>
        <v>15.709999999999999</v>
      </c>
      <c r="F13" s="78">
        <f>F7+F8+F9+F10+F11+F12</f>
        <v>125.11</v>
      </c>
      <c r="G13" s="78">
        <f>G7+G8+G9+G10+G11+G12</f>
        <v>737.4</v>
      </c>
      <c r="H13" s="64"/>
      <c r="I13" s="7" t="s">
        <v>26</v>
      </c>
      <c r="J13" s="4">
        <f>J7+J8+J9+J10+J11+J12</f>
        <v>760</v>
      </c>
      <c r="K13" s="63">
        <f>K7+K8+K9+K10+K11+K12</f>
        <v>25.29</v>
      </c>
      <c r="L13" s="78">
        <f>L7+L8+L9+L10+L11+L12</f>
        <v>17.91</v>
      </c>
      <c r="M13" s="78">
        <f>M7+M8+M9+M10+M11+M12</f>
        <v>143.21</v>
      </c>
      <c r="N13" s="78">
        <f>N7+N8+N9+N10+N11+N12</f>
        <v>815.4499999999999</v>
      </c>
    </row>
    <row r="14" spans="1:14" ht="83.25">
      <c r="A14" s="93" t="s">
        <v>8</v>
      </c>
      <c r="B14" s="93"/>
      <c r="C14" s="93"/>
      <c r="D14" s="93"/>
      <c r="E14" s="93"/>
      <c r="F14" s="93"/>
      <c r="G14" s="93"/>
      <c r="H14" s="93" t="s">
        <v>8</v>
      </c>
      <c r="I14" s="93"/>
      <c r="J14" s="93"/>
      <c r="K14" s="93"/>
      <c r="L14" s="93"/>
      <c r="M14" s="93"/>
      <c r="N14" s="93"/>
    </row>
    <row r="15" spans="1:14" ht="333" customHeight="1">
      <c r="A15" s="79">
        <v>1</v>
      </c>
      <c r="B15" s="7" t="s">
        <v>137</v>
      </c>
      <c r="C15" s="36" t="s">
        <v>29</v>
      </c>
      <c r="D15" s="78">
        <v>1.86</v>
      </c>
      <c r="E15" s="78">
        <v>0.12</v>
      </c>
      <c r="F15" s="78">
        <v>3.9</v>
      </c>
      <c r="G15" s="78">
        <v>24</v>
      </c>
      <c r="H15" s="79">
        <v>1</v>
      </c>
      <c r="I15" s="7" t="s">
        <v>137</v>
      </c>
      <c r="J15" s="36" t="s">
        <v>24</v>
      </c>
      <c r="K15" s="78">
        <v>3.1</v>
      </c>
      <c r="L15" s="78">
        <v>0.2</v>
      </c>
      <c r="M15" s="78">
        <v>6.5</v>
      </c>
      <c r="N15" s="78">
        <v>40</v>
      </c>
    </row>
    <row r="16" spans="1:14" ht="333">
      <c r="A16" s="55">
        <v>28</v>
      </c>
      <c r="B16" s="7" t="s">
        <v>188</v>
      </c>
      <c r="C16" s="36" t="s">
        <v>164</v>
      </c>
      <c r="D16" s="54">
        <v>5.69</v>
      </c>
      <c r="E16" s="54">
        <v>8.48</v>
      </c>
      <c r="F16" s="54">
        <v>20.03</v>
      </c>
      <c r="G16" s="54">
        <v>190</v>
      </c>
      <c r="H16" s="64">
        <v>28</v>
      </c>
      <c r="I16" s="7" t="s">
        <v>188</v>
      </c>
      <c r="J16" s="36" t="s">
        <v>164</v>
      </c>
      <c r="K16" s="63">
        <v>5.69</v>
      </c>
      <c r="L16" s="63">
        <v>8.48</v>
      </c>
      <c r="M16" s="63">
        <v>20.03</v>
      </c>
      <c r="N16" s="63">
        <v>190</v>
      </c>
    </row>
    <row r="17" spans="1:14" ht="166.5">
      <c r="A17" s="79">
        <v>11</v>
      </c>
      <c r="B17" s="7" t="s">
        <v>104</v>
      </c>
      <c r="C17" s="79">
        <v>150</v>
      </c>
      <c r="D17" s="78">
        <v>5.66</v>
      </c>
      <c r="E17" s="78">
        <v>6.75</v>
      </c>
      <c r="F17" s="78">
        <v>29.04</v>
      </c>
      <c r="G17" s="78">
        <v>144.9</v>
      </c>
      <c r="H17" s="79">
        <v>11</v>
      </c>
      <c r="I17" s="7" t="s">
        <v>104</v>
      </c>
      <c r="J17" s="79">
        <v>200</v>
      </c>
      <c r="K17" s="78">
        <v>7.54</v>
      </c>
      <c r="L17" s="78">
        <v>9</v>
      </c>
      <c r="M17" s="78">
        <v>38.72</v>
      </c>
      <c r="N17" s="78">
        <v>193.2</v>
      </c>
    </row>
    <row r="18" spans="1:14" ht="166.5">
      <c r="A18" s="79">
        <v>53</v>
      </c>
      <c r="B18" s="7" t="s">
        <v>181</v>
      </c>
      <c r="C18" s="79">
        <v>90</v>
      </c>
      <c r="D18" s="78">
        <v>10.2</v>
      </c>
      <c r="E18" s="78">
        <v>10.13</v>
      </c>
      <c r="F18" s="78">
        <v>3.08</v>
      </c>
      <c r="G18" s="78">
        <v>144</v>
      </c>
      <c r="H18" s="79">
        <v>53</v>
      </c>
      <c r="I18" s="7" t="s">
        <v>181</v>
      </c>
      <c r="J18" s="79">
        <v>120</v>
      </c>
      <c r="K18" s="78">
        <v>13.6</v>
      </c>
      <c r="L18" s="78">
        <v>13.5</v>
      </c>
      <c r="M18" s="78">
        <v>4.1</v>
      </c>
      <c r="N18" s="78">
        <v>192</v>
      </c>
    </row>
    <row r="19" spans="1:14" ht="369" customHeight="1">
      <c r="A19" s="79" t="s">
        <v>196</v>
      </c>
      <c r="B19" s="7" t="s">
        <v>197</v>
      </c>
      <c r="C19" s="4">
        <v>200</v>
      </c>
      <c r="D19" s="78">
        <v>0.7</v>
      </c>
      <c r="E19" s="78">
        <v>0.3</v>
      </c>
      <c r="F19" s="78">
        <v>22.8</v>
      </c>
      <c r="G19" s="78">
        <v>97</v>
      </c>
      <c r="H19" s="79" t="s">
        <v>196</v>
      </c>
      <c r="I19" s="7" t="s">
        <v>197</v>
      </c>
      <c r="J19" s="4">
        <v>200</v>
      </c>
      <c r="K19" s="78">
        <v>0.7</v>
      </c>
      <c r="L19" s="78">
        <v>0.3</v>
      </c>
      <c r="M19" s="78">
        <v>22.8</v>
      </c>
      <c r="N19" s="78">
        <v>97</v>
      </c>
    </row>
    <row r="20" spans="1:14" ht="83.25">
      <c r="A20" s="55" t="s">
        <v>27</v>
      </c>
      <c r="B20" s="7" t="s">
        <v>25</v>
      </c>
      <c r="C20" s="55">
        <v>60</v>
      </c>
      <c r="D20" s="54">
        <v>4.8</v>
      </c>
      <c r="E20" s="54">
        <v>0.9</v>
      </c>
      <c r="F20" s="54">
        <v>22.74</v>
      </c>
      <c r="G20" s="54">
        <v>124.8</v>
      </c>
      <c r="H20" s="64" t="s">
        <v>27</v>
      </c>
      <c r="I20" s="7" t="s">
        <v>25</v>
      </c>
      <c r="J20" s="64">
        <v>80</v>
      </c>
      <c r="K20" s="63">
        <v>6.4</v>
      </c>
      <c r="L20" s="63">
        <v>0.12</v>
      </c>
      <c r="M20" s="63">
        <v>32.08</v>
      </c>
      <c r="N20" s="63">
        <v>166.4</v>
      </c>
    </row>
    <row r="21" spans="1:14" ht="83.25">
      <c r="A21" s="55" t="s">
        <v>27</v>
      </c>
      <c r="B21" s="7" t="s">
        <v>7</v>
      </c>
      <c r="C21" s="55">
        <v>30</v>
      </c>
      <c r="D21" s="54">
        <v>1.47</v>
      </c>
      <c r="E21" s="54">
        <v>0.3</v>
      </c>
      <c r="F21" s="54">
        <v>13.44</v>
      </c>
      <c r="G21" s="54">
        <v>60</v>
      </c>
      <c r="H21" s="64" t="s">
        <v>27</v>
      </c>
      <c r="I21" s="7" t="s">
        <v>7</v>
      </c>
      <c r="J21" s="64">
        <v>40</v>
      </c>
      <c r="K21" s="63">
        <v>1.96</v>
      </c>
      <c r="L21" s="63">
        <v>0.4</v>
      </c>
      <c r="M21" s="63">
        <v>17.92</v>
      </c>
      <c r="N21" s="63">
        <v>80</v>
      </c>
    </row>
    <row r="22" spans="1:14" ht="83.25">
      <c r="A22" s="55"/>
      <c r="B22" s="7" t="s">
        <v>26</v>
      </c>
      <c r="C22" s="4">
        <f>C15+C16+C17+C18+C19+C20+C21</f>
        <v>855</v>
      </c>
      <c r="D22" s="54">
        <f>D15+D16+D17+D18+D19+D20+D21</f>
        <v>30.38</v>
      </c>
      <c r="E22" s="78">
        <f>E15+E16+E17+E18+E19+E20+E21</f>
        <v>26.98</v>
      </c>
      <c r="F22" s="78">
        <f>F15+F16+F17+F18+F19+F20+F21</f>
        <v>115.02999999999999</v>
      </c>
      <c r="G22" s="78">
        <f>G15+G16+G17+G18+G19+G20+G21</f>
        <v>784.6999999999999</v>
      </c>
      <c r="H22" s="64"/>
      <c r="I22" s="7" t="s">
        <v>26</v>
      </c>
      <c r="J22" s="4">
        <f>J15+J16+J17+J19+J20+J21</f>
        <v>885</v>
      </c>
      <c r="K22" s="78">
        <f>K15+K16+K17+K18+K19+K20+K21</f>
        <v>38.99</v>
      </c>
      <c r="L22" s="78">
        <f>L15+L16+L17+L18+L19+L20+L21</f>
        <v>32</v>
      </c>
      <c r="M22" s="78">
        <f>M15+M16+M17+M18+M19+M20+M21</f>
        <v>142.14999999999998</v>
      </c>
      <c r="N22" s="78">
        <f>N15+N16+N17+N18+N19+N20+N21</f>
        <v>958.6</v>
      </c>
    </row>
    <row r="23" spans="1:14" ht="83.25" customHeight="1">
      <c r="A23" s="92" t="s">
        <v>111</v>
      </c>
      <c r="B23" s="92"/>
      <c r="C23" s="92"/>
      <c r="D23" s="92"/>
      <c r="E23" s="92"/>
      <c r="F23" s="92"/>
      <c r="G23" s="92"/>
      <c r="H23" s="92" t="s">
        <v>112</v>
      </c>
      <c r="I23" s="92"/>
      <c r="J23" s="92"/>
      <c r="K23" s="92"/>
      <c r="L23" s="92"/>
      <c r="M23" s="92"/>
      <c r="N23" s="92"/>
    </row>
    <row r="24" spans="1:14" ht="83.25">
      <c r="A24" s="55"/>
      <c r="B24" s="7"/>
      <c r="C24" s="36"/>
      <c r="D24" s="58" t="s">
        <v>1</v>
      </c>
      <c r="E24" s="58" t="s">
        <v>2</v>
      </c>
      <c r="F24" s="58" t="s">
        <v>3</v>
      </c>
      <c r="G24" s="58" t="s">
        <v>4</v>
      </c>
      <c r="H24" s="64"/>
      <c r="I24" s="7"/>
      <c r="J24" s="36"/>
      <c r="K24" s="65" t="s">
        <v>1</v>
      </c>
      <c r="L24" s="65" t="s">
        <v>2</v>
      </c>
      <c r="M24" s="65" t="s">
        <v>3</v>
      </c>
      <c r="N24" s="65" t="s">
        <v>4</v>
      </c>
    </row>
    <row r="25" spans="1:14" ht="83.25">
      <c r="A25" s="55"/>
      <c r="B25" s="37" t="s">
        <v>9</v>
      </c>
      <c r="C25" s="36"/>
      <c r="D25" s="54">
        <f>SUM(D13+D22)</f>
        <v>52.3</v>
      </c>
      <c r="E25" s="54">
        <f>SUM(E13+E22)</f>
        <v>42.69</v>
      </c>
      <c r="F25" s="54">
        <f>SUM(F13+F22)</f>
        <v>240.14</v>
      </c>
      <c r="G25" s="54">
        <f>SUM(G13+G22)</f>
        <v>1522.1</v>
      </c>
      <c r="H25" s="64"/>
      <c r="I25" s="37" t="s">
        <v>9</v>
      </c>
      <c r="J25" s="36"/>
      <c r="K25" s="63">
        <f>K13+K22</f>
        <v>64.28</v>
      </c>
      <c r="L25" s="63">
        <f>L13+L22</f>
        <v>49.91</v>
      </c>
      <c r="M25" s="63">
        <f>M13+M22</f>
        <v>285.36</v>
      </c>
      <c r="N25" s="63">
        <f>N13+N22</f>
        <v>1774.05</v>
      </c>
    </row>
    <row r="26" spans="1:14" ht="83.25">
      <c r="A26" s="55"/>
      <c r="B26" s="37" t="s">
        <v>56</v>
      </c>
      <c r="C26" s="36"/>
      <c r="D26" s="54">
        <v>46.2</v>
      </c>
      <c r="E26" s="54">
        <v>47.4</v>
      </c>
      <c r="F26" s="54">
        <v>201</v>
      </c>
      <c r="G26" s="54">
        <v>1410</v>
      </c>
      <c r="H26" s="64"/>
      <c r="I26" s="37" t="s">
        <v>56</v>
      </c>
      <c r="J26" s="36"/>
      <c r="K26" s="63">
        <v>54</v>
      </c>
      <c r="L26" s="63">
        <v>55.2</v>
      </c>
      <c r="M26" s="63">
        <v>229.8</v>
      </c>
      <c r="N26" s="63">
        <v>1632</v>
      </c>
    </row>
    <row r="27" spans="1:14" ht="165">
      <c r="A27" s="57"/>
      <c r="B27" s="60" t="s">
        <v>10</v>
      </c>
      <c r="C27" s="58"/>
      <c r="D27" s="54">
        <f>D25*100/D26</f>
        <v>113.2034632034632</v>
      </c>
      <c r="E27" s="54">
        <f>E25*100/E26</f>
        <v>90.0632911392405</v>
      </c>
      <c r="F27" s="54">
        <f>F25*100/F26</f>
        <v>119.4726368159204</v>
      </c>
      <c r="G27" s="54">
        <f>G25*100/G26</f>
        <v>107.95035460992908</v>
      </c>
      <c r="H27" s="66"/>
      <c r="I27" s="68" t="s">
        <v>10</v>
      </c>
      <c r="J27" s="65"/>
      <c r="K27" s="63">
        <f>K25*100/K26</f>
        <v>119.03703703703704</v>
      </c>
      <c r="L27" s="63">
        <f>L25*100/L26</f>
        <v>90.41666666666666</v>
      </c>
      <c r="M27" s="63">
        <f>M25*100/M26</f>
        <v>124.177545691906</v>
      </c>
      <c r="N27" s="63">
        <f>N25*100/N26</f>
        <v>108.70404411764706</v>
      </c>
    </row>
    <row r="28" spans="1:14" ht="83.25" customHeight="1">
      <c r="A28" s="93" t="s">
        <v>60</v>
      </c>
      <c r="B28" s="93"/>
      <c r="C28" s="93"/>
      <c r="D28" s="93"/>
      <c r="E28" s="93"/>
      <c r="F28" s="93"/>
      <c r="G28" s="93"/>
      <c r="H28" s="93" t="s">
        <v>64</v>
      </c>
      <c r="I28" s="93"/>
      <c r="J28" s="93"/>
      <c r="K28" s="93"/>
      <c r="L28" s="93"/>
      <c r="M28" s="93"/>
      <c r="N28" s="93"/>
    </row>
    <row r="29" spans="1:14" ht="83.25">
      <c r="A29" s="93" t="s">
        <v>14</v>
      </c>
      <c r="B29" s="93"/>
      <c r="C29" s="93"/>
      <c r="D29" s="93"/>
      <c r="E29" s="93"/>
      <c r="F29" s="93"/>
      <c r="G29" s="93"/>
      <c r="H29" s="93" t="s">
        <v>14</v>
      </c>
      <c r="I29" s="93"/>
      <c r="J29" s="93"/>
      <c r="K29" s="93"/>
      <c r="L29" s="93"/>
      <c r="M29" s="93"/>
      <c r="N29" s="93"/>
    </row>
    <row r="30" spans="1:14" ht="83.25" customHeight="1">
      <c r="A30" s="94" t="s">
        <v>186</v>
      </c>
      <c r="B30" s="93" t="s">
        <v>20</v>
      </c>
      <c r="C30" s="95" t="s">
        <v>98</v>
      </c>
      <c r="D30" s="93" t="s">
        <v>21</v>
      </c>
      <c r="E30" s="93"/>
      <c r="F30" s="93"/>
      <c r="G30" s="93" t="s">
        <v>22</v>
      </c>
      <c r="H30" s="94" t="s">
        <v>186</v>
      </c>
      <c r="I30" s="93" t="s">
        <v>20</v>
      </c>
      <c r="J30" s="95" t="s">
        <v>98</v>
      </c>
      <c r="K30" s="93" t="s">
        <v>21</v>
      </c>
      <c r="L30" s="93"/>
      <c r="M30" s="93"/>
      <c r="N30" s="93" t="s">
        <v>22</v>
      </c>
    </row>
    <row r="31" spans="1:14" ht="83.25">
      <c r="A31" s="94"/>
      <c r="B31" s="93"/>
      <c r="C31" s="95"/>
      <c r="D31" s="58" t="s">
        <v>1</v>
      </c>
      <c r="E31" s="58" t="s">
        <v>2</v>
      </c>
      <c r="F31" s="58" t="s">
        <v>3</v>
      </c>
      <c r="G31" s="93"/>
      <c r="H31" s="94"/>
      <c r="I31" s="93"/>
      <c r="J31" s="95"/>
      <c r="K31" s="65" t="s">
        <v>1</v>
      </c>
      <c r="L31" s="65" t="s">
        <v>2</v>
      </c>
      <c r="M31" s="65" t="s">
        <v>3</v>
      </c>
      <c r="N31" s="93"/>
    </row>
    <row r="32" spans="1:14" ht="83.25">
      <c r="A32" s="57">
        <v>1</v>
      </c>
      <c r="B32" s="35">
        <v>2</v>
      </c>
      <c r="C32" s="59">
        <v>3</v>
      </c>
      <c r="D32" s="35">
        <v>4</v>
      </c>
      <c r="E32" s="35">
        <v>5</v>
      </c>
      <c r="F32" s="35">
        <v>6</v>
      </c>
      <c r="G32" s="35">
        <v>7</v>
      </c>
      <c r="H32" s="66">
        <v>1</v>
      </c>
      <c r="I32" s="35">
        <v>2</v>
      </c>
      <c r="J32" s="67">
        <v>3</v>
      </c>
      <c r="K32" s="35">
        <v>4</v>
      </c>
      <c r="L32" s="35">
        <v>5</v>
      </c>
      <c r="M32" s="35">
        <v>6</v>
      </c>
      <c r="N32" s="35">
        <v>7</v>
      </c>
    </row>
    <row r="33" spans="1:14" ht="83.25" customHeight="1">
      <c r="A33" s="93" t="s">
        <v>5</v>
      </c>
      <c r="B33" s="93"/>
      <c r="C33" s="93"/>
      <c r="D33" s="93"/>
      <c r="E33" s="93"/>
      <c r="F33" s="93"/>
      <c r="G33" s="93"/>
      <c r="H33" s="93" t="s">
        <v>5</v>
      </c>
      <c r="I33" s="93"/>
      <c r="J33" s="93"/>
      <c r="K33" s="93"/>
      <c r="L33" s="93"/>
      <c r="M33" s="93"/>
      <c r="N33" s="93"/>
    </row>
    <row r="34" spans="1:14" ht="166.5">
      <c r="A34" s="55">
        <v>23</v>
      </c>
      <c r="B34" s="7" t="s">
        <v>124</v>
      </c>
      <c r="C34" s="36" t="s">
        <v>116</v>
      </c>
      <c r="D34" s="54">
        <v>17.27</v>
      </c>
      <c r="E34" s="54">
        <v>9.62</v>
      </c>
      <c r="F34" s="54">
        <v>11.14</v>
      </c>
      <c r="G34" s="54">
        <v>196.33</v>
      </c>
      <c r="H34" s="64">
        <v>23</v>
      </c>
      <c r="I34" s="7" t="s">
        <v>124</v>
      </c>
      <c r="J34" s="36" t="s">
        <v>116</v>
      </c>
      <c r="K34" s="63">
        <v>17.27</v>
      </c>
      <c r="L34" s="63">
        <v>9.62</v>
      </c>
      <c r="M34" s="63">
        <v>11.14</v>
      </c>
      <c r="N34" s="63">
        <v>196.33</v>
      </c>
    </row>
    <row r="35" spans="1:14" ht="83.25">
      <c r="A35" s="55">
        <v>41</v>
      </c>
      <c r="B35" s="7" t="s">
        <v>55</v>
      </c>
      <c r="C35" s="4">
        <v>150</v>
      </c>
      <c r="D35" s="54">
        <v>3.77</v>
      </c>
      <c r="E35" s="54">
        <v>6.11</v>
      </c>
      <c r="F35" s="54">
        <v>41.4</v>
      </c>
      <c r="G35" s="54">
        <v>235.65</v>
      </c>
      <c r="H35" s="64">
        <v>41</v>
      </c>
      <c r="I35" s="7" t="s">
        <v>55</v>
      </c>
      <c r="J35" s="4">
        <v>180</v>
      </c>
      <c r="K35" s="63">
        <v>4.53</v>
      </c>
      <c r="L35" s="63">
        <v>7.34</v>
      </c>
      <c r="M35" s="63">
        <v>49.68</v>
      </c>
      <c r="N35" s="63">
        <v>282.78</v>
      </c>
    </row>
    <row r="36" spans="1:14" ht="83.25">
      <c r="A36" s="73">
        <v>52</v>
      </c>
      <c r="B36" s="7" t="s">
        <v>177</v>
      </c>
      <c r="C36" s="4">
        <v>200</v>
      </c>
      <c r="D36" s="72">
        <v>0.1</v>
      </c>
      <c r="E36" s="72">
        <v>0</v>
      </c>
      <c r="F36" s="72">
        <v>24.2</v>
      </c>
      <c r="G36" s="72">
        <v>93</v>
      </c>
      <c r="H36" s="73">
        <v>52</v>
      </c>
      <c r="I36" s="7" t="s">
        <v>177</v>
      </c>
      <c r="J36" s="4">
        <v>200</v>
      </c>
      <c r="K36" s="72">
        <v>0.1</v>
      </c>
      <c r="L36" s="72">
        <v>0</v>
      </c>
      <c r="M36" s="72">
        <v>24.2</v>
      </c>
      <c r="N36" s="72">
        <v>93</v>
      </c>
    </row>
    <row r="37" spans="1:14" ht="83.25">
      <c r="A37" s="55" t="s">
        <v>27</v>
      </c>
      <c r="B37" s="7" t="s">
        <v>7</v>
      </c>
      <c r="C37" s="55">
        <v>20</v>
      </c>
      <c r="D37" s="54">
        <v>0.98</v>
      </c>
      <c r="E37" s="54">
        <v>0.2</v>
      </c>
      <c r="F37" s="54">
        <v>8.95</v>
      </c>
      <c r="G37" s="54">
        <v>40</v>
      </c>
      <c r="H37" s="64" t="s">
        <v>27</v>
      </c>
      <c r="I37" s="7" t="s">
        <v>7</v>
      </c>
      <c r="J37" s="64">
        <v>30</v>
      </c>
      <c r="K37" s="63">
        <v>1.47</v>
      </c>
      <c r="L37" s="63">
        <v>0.3</v>
      </c>
      <c r="M37" s="63">
        <v>13.44</v>
      </c>
      <c r="N37" s="63">
        <v>60</v>
      </c>
    </row>
    <row r="38" spans="1:14" ht="83.25">
      <c r="A38" s="55" t="s">
        <v>27</v>
      </c>
      <c r="B38" s="7" t="s">
        <v>43</v>
      </c>
      <c r="C38" s="55">
        <v>20</v>
      </c>
      <c r="D38" s="54">
        <v>1.6</v>
      </c>
      <c r="E38" s="54">
        <v>0.03</v>
      </c>
      <c r="F38" s="54">
        <v>8.02</v>
      </c>
      <c r="G38" s="54">
        <v>41.6</v>
      </c>
      <c r="H38" s="64" t="s">
        <v>27</v>
      </c>
      <c r="I38" s="7" t="s">
        <v>43</v>
      </c>
      <c r="J38" s="64">
        <v>30</v>
      </c>
      <c r="K38" s="63">
        <v>2.4</v>
      </c>
      <c r="L38" s="63">
        <v>0.05</v>
      </c>
      <c r="M38" s="63">
        <v>12.03</v>
      </c>
      <c r="N38" s="63">
        <v>62.4</v>
      </c>
    </row>
    <row r="39" spans="1:14" ht="83.25">
      <c r="A39" s="55"/>
      <c r="B39" s="7" t="s">
        <v>106</v>
      </c>
      <c r="C39" s="4">
        <f>C34+C35+C36+C37+C38</f>
        <v>515</v>
      </c>
      <c r="D39" s="54">
        <f>D34+D35+D36+D37+D38</f>
        <v>23.720000000000002</v>
      </c>
      <c r="E39" s="54">
        <f>E34+E35+E36+E37+E38</f>
        <v>15.959999999999999</v>
      </c>
      <c r="F39" s="54">
        <f>F34+F35+F36+F37+F38</f>
        <v>93.71</v>
      </c>
      <c r="G39" s="54">
        <f>G34+G35+G36+G37+G38</f>
        <v>606.58</v>
      </c>
      <c r="H39" s="64"/>
      <c r="I39" s="7" t="s">
        <v>106</v>
      </c>
      <c r="J39" s="4">
        <f>J34+J35+J36+J37+J38</f>
        <v>565</v>
      </c>
      <c r="K39" s="63">
        <f>K34+K35+K36+K37+K38</f>
        <v>25.77</v>
      </c>
      <c r="L39" s="63">
        <f>L34+L35+L36+L37+L38</f>
        <v>17.310000000000002</v>
      </c>
      <c r="M39" s="63">
        <f>M34+M35+M36+M37+M38</f>
        <v>110.49</v>
      </c>
      <c r="N39" s="63">
        <f>N34+N35+N36+N37+N38</f>
        <v>694.51</v>
      </c>
    </row>
    <row r="40" spans="1:14" ht="83.25">
      <c r="A40" s="93" t="s">
        <v>8</v>
      </c>
      <c r="B40" s="93"/>
      <c r="C40" s="93"/>
      <c r="D40" s="93"/>
      <c r="E40" s="93"/>
      <c r="F40" s="93"/>
      <c r="G40" s="93"/>
      <c r="H40" s="93" t="s">
        <v>8</v>
      </c>
      <c r="I40" s="93"/>
      <c r="J40" s="93"/>
      <c r="K40" s="93"/>
      <c r="L40" s="93"/>
      <c r="M40" s="93"/>
      <c r="N40" s="93"/>
    </row>
    <row r="41" spans="1:14" ht="156.75" customHeight="1">
      <c r="A41" s="73">
        <v>4</v>
      </c>
      <c r="B41" s="7" t="s">
        <v>136</v>
      </c>
      <c r="C41" s="36" t="s">
        <v>29</v>
      </c>
      <c r="D41" s="72">
        <v>0.48</v>
      </c>
      <c r="E41" s="72">
        <v>0.06</v>
      </c>
      <c r="F41" s="72">
        <v>1.02</v>
      </c>
      <c r="G41" s="72">
        <v>7.8</v>
      </c>
      <c r="H41" s="73">
        <v>4</v>
      </c>
      <c r="I41" s="7" t="s">
        <v>136</v>
      </c>
      <c r="J41" s="36" t="s">
        <v>24</v>
      </c>
      <c r="K41" s="72">
        <v>0.8</v>
      </c>
      <c r="L41" s="72">
        <v>0.1</v>
      </c>
      <c r="M41" s="72">
        <v>1.7</v>
      </c>
      <c r="N41" s="72">
        <v>13</v>
      </c>
    </row>
    <row r="42" spans="1:14" ht="243" customHeight="1">
      <c r="A42" s="73">
        <v>33</v>
      </c>
      <c r="B42" s="7" t="s">
        <v>191</v>
      </c>
      <c r="C42" s="36" t="s">
        <v>164</v>
      </c>
      <c r="D42" s="72">
        <v>5.34</v>
      </c>
      <c r="E42" s="72">
        <v>8.42</v>
      </c>
      <c r="F42" s="72">
        <v>7.9</v>
      </c>
      <c r="G42" s="72">
        <v>135</v>
      </c>
      <c r="H42" s="73">
        <v>33</v>
      </c>
      <c r="I42" s="7" t="s">
        <v>191</v>
      </c>
      <c r="J42" s="36" t="s">
        <v>164</v>
      </c>
      <c r="K42" s="72">
        <v>5.34</v>
      </c>
      <c r="L42" s="72">
        <v>8.42</v>
      </c>
      <c r="M42" s="72">
        <v>7.9</v>
      </c>
      <c r="N42" s="72">
        <v>135</v>
      </c>
    </row>
    <row r="43" spans="1:14" ht="243" customHeight="1">
      <c r="A43" s="73">
        <v>6</v>
      </c>
      <c r="B43" s="7" t="s">
        <v>120</v>
      </c>
      <c r="C43" s="4">
        <v>100</v>
      </c>
      <c r="D43" s="72">
        <v>21.1</v>
      </c>
      <c r="E43" s="72">
        <v>13.6</v>
      </c>
      <c r="F43" s="72">
        <v>0</v>
      </c>
      <c r="G43" s="72">
        <v>211</v>
      </c>
      <c r="H43" s="73">
        <v>6</v>
      </c>
      <c r="I43" s="7" t="s">
        <v>120</v>
      </c>
      <c r="J43" s="4">
        <v>100</v>
      </c>
      <c r="K43" s="72">
        <v>21.1</v>
      </c>
      <c r="L43" s="72">
        <v>13.6</v>
      </c>
      <c r="M43" s="72">
        <v>0</v>
      </c>
      <c r="N43" s="72">
        <v>211</v>
      </c>
    </row>
    <row r="44" spans="1:14" ht="156.75" customHeight="1">
      <c r="A44" s="79">
        <v>11</v>
      </c>
      <c r="B44" s="7" t="s">
        <v>104</v>
      </c>
      <c r="C44" s="79">
        <v>150</v>
      </c>
      <c r="D44" s="78">
        <v>5.66</v>
      </c>
      <c r="E44" s="78">
        <v>6.75</v>
      </c>
      <c r="F44" s="78">
        <v>29.04</v>
      </c>
      <c r="G44" s="78">
        <v>144.9</v>
      </c>
      <c r="H44" s="79">
        <v>11</v>
      </c>
      <c r="I44" s="7" t="s">
        <v>104</v>
      </c>
      <c r="J44" s="79">
        <v>200</v>
      </c>
      <c r="K44" s="78">
        <v>7.54</v>
      </c>
      <c r="L44" s="78">
        <v>9</v>
      </c>
      <c r="M44" s="78">
        <v>38.72</v>
      </c>
      <c r="N44" s="78">
        <v>193.2</v>
      </c>
    </row>
    <row r="45" spans="1:14" ht="83.25">
      <c r="A45" s="73">
        <v>25</v>
      </c>
      <c r="B45" s="7" t="s">
        <v>31</v>
      </c>
      <c r="C45" s="4">
        <v>200</v>
      </c>
      <c r="D45" s="72">
        <v>0.6</v>
      </c>
      <c r="E45" s="72">
        <v>0</v>
      </c>
      <c r="F45" s="72">
        <v>33</v>
      </c>
      <c r="G45" s="72">
        <v>136</v>
      </c>
      <c r="H45" s="73">
        <v>25</v>
      </c>
      <c r="I45" s="7" t="s">
        <v>31</v>
      </c>
      <c r="J45" s="4">
        <v>200</v>
      </c>
      <c r="K45" s="72">
        <v>0.6</v>
      </c>
      <c r="L45" s="72">
        <v>0</v>
      </c>
      <c r="M45" s="72">
        <v>33</v>
      </c>
      <c r="N45" s="72">
        <v>136</v>
      </c>
    </row>
    <row r="46" spans="1:14" ht="249.75">
      <c r="A46" s="73" t="s">
        <v>27</v>
      </c>
      <c r="B46" s="7" t="s">
        <v>44</v>
      </c>
      <c r="C46" s="73">
        <v>20</v>
      </c>
      <c r="D46" s="72">
        <v>1.08</v>
      </c>
      <c r="E46" s="72">
        <v>1.4</v>
      </c>
      <c r="F46" s="72">
        <v>11.68</v>
      </c>
      <c r="G46" s="72">
        <f>D46*4+E46*9+F46*4</f>
        <v>63.64</v>
      </c>
      <c r="H46" s="73" t="s">
        <v>27</v>
      </c>
      <c r="I46" s="7" t="s">
        <v>44</v>
      </c>
      <c r="J46" s="73">
        <v>20</v>
      </c>
      <c r="K46" s="72">
        <v>1.08</v>
      </c>
      <c r="L46" s="72">
        <v>1.4</v>
      </c>
      <c r="M46" s="72">
        <v>11.68</v>
      </c>
      <c r="N46" s="72">
        <f>K46*4+L46*9+M46*4</f>
        <v>63.64</v>
      </c>
    </row>
    <row r="47" spans="1:14" ht="83.25">
      <c r="A47" s="73" t="s">
        <v>27</v>
      </c>
      <c r="B47" s="7" t="s">
        <v>25</v>
      </c>
      <c r="C47" s="73">
        <v>60</v>
      </c>
      <c r="D47" s="72">
        <v>4.8</v>
      </c>
      <c r="E47" s="72">
        <v>0.9</v>
      </c>
      <c r="F47" s="72">
        <v>22.74</v>
      </c>
      <c r="G47" s="72">
        <v>124.8</v>
      </c>
      <c r="H47" s="73" t="s">
        <v>27</v>
      </c>
      <c r="I47" s="7" t="s">
        <v>25</v>
      </c>
      <c r="J47" s="73">
        <v>80</v>
      </c>
      <c r="K47" s="72">
        <v>6.4</v>
      </c>
      <c r="L47" s="72">
        <v>0.12</v>
      </c>
      <c r="M47" s="72">
        <v>32.08</v>
      </c>
      <c r="N47" s="72">
        <v>166.4</v>
      </c>
    </row>
    <row r="48" spans="1:14" ht="83.25">
      <c r="A48" s="73" t="s">
        <v>27</v>
      </c>
      <c r="B48" s="7" t="s">
        <v>7</v>
      </c>
      <c r="C48" s="73">
        <v>30</v>
      </c>
      <c r="D48" s="72">
        <v>1.47</v>
      </c>
      <c r="E48" s="72">
        <v>0.3</v>
      </c>
      <c r="F48" s="72">
        <v>13.44</v>
      </c>
      <c r="G48" s="72">
        <v>60</v>
      </c>
      <c r="H48" s="73" t="s">
        <v>27</v>
      </c>
      <c r="I48" s="7" t="s">
        <v>7</v>
      </c>
      <c r="J48" s="73">
        <v>40</v>
      </c>
      <c r="K48" s="72">
        <v>1.96</v>
      </c>
      <c r="L48" s="72">
        <v>0.4</v>
      </c>
      <c r="M48" s="72">
        <v>17.92</v>
      </c>
      <c r="N48" s="72">
        <v>80</v>
      </c>
    </row>
    <row r="49" spans="1:14" ht="83.25">
      <c r="A49" s="73"/>
      <c r="B49" s="7" t="s">
        <v>26</v>
      </c>
      <c r="C49" s="4">
        <f>C41+C42+C43+C44+C45+C46+C47+C48</f>
        <v>885</v>
      </c>
      <c r="D49" s="72">
        <f>D41+D42+D43+D44+D45+D46+D47+D48</f>
        <v>40.529999999999994</v>
      </c>
      <c r="E49" s="72">
        <f>E41+E42+E43+E44+E45+E46+E47+E48</f>
        <v>31.429999999999996</v>
      </c>
      <c r="F49" s="72">
        <f>F41+F42+F43+F44+F45+F46+F47+F48</f>
        <v>118.82000000000001</v>
      </c>
      <c r="G49" s="72">
        <f>G41+G42+G43+G44+G45+G46+G47+G48</f>
        <v>883.14</v>
      </c>
      <c r="H49" s="73"/>
      <c r="I49" s="7" t="s">
        <v>26</v>
      </c>
      <c r="J49" s="4">
        <f>J41+J42+J43+J44+J45+J46+J47+J48</f>
        <v>1005</v>
      </c>
      <c r="K49" s="72">
        <f>K41+K42+K43+K44+K45+K46+K47+K48</f>
        <v>44.82</v>
      </c>
      <c r="L49" s="72">
        <f>L41+L42+L43+L44+L45+L46+L47+L48</f>
        <v>33.03999999999999</v>
      </c>
      <c r="M49" s="72">
        <f>M41+M42+M43+M44+M45+M46+M47+M48</f>
        <v>143</v>
      </c>
      <c r="N49" s="72">
        <f>N41+N42+N43+N44+N45+N46+N47+N48</f>
        <v>998.24</v>
      </c>
    </row>
    <row r="50" spans="1:14" ht="83.25" customHeight="1">
      <c r="A50" s="92" t="s">
        <v>111</v>
      </c>
      <c r="B50" s="92"/>
      <c r="C50" s="92"/>
      <c r="D50" s="92"/>
      <c r="E50" s="92"/>
      <c r="F50" s="92"/>
      <c r="G50" s="92"/>
      <c r="H50" s="92" t="s">
        <v>112</v>
      </c>
      <c r="I50" s="92"/>
      <c r="J50" s="92"/>
      <c r="K50" s="92"/>
      <c r="L50" s="92"/>
      <c r="M50" s="92"/>
      <c r="N50" s="92"/>
    </row>
    <row r="51" spans="1:14" ht="83.25">
      <c r="A51" s="55"/>
      <c r="B51" s="7"/>
      <c r="C51" s="36"/>
      <c r="D51" s="58" t="s">
        <v>1</v>
      </c>
      <c r="E51" s="58" t="s">
        <v>2</v>
      </c>
      <c r="F51" s="58" t="s">
        <v>3</v>
      </c>
      <c r="G51" s="58" t="s">
        <v>4</v>
      </c>
      <c r="H51" s="64"/>
      <c r="I51" s="7"/>
      <c r="J51" s="36"/>
      <c r="K51" s="65" t="s">
        <v>1</v>
      </c>
      <c r="L51" s="65" t="s">
        <v>2</v>
      </c>
      <c r="M51" s="65" t="s">
        <v>3</v>
      </c>
      <c r="N51" s="65" t="s">
        <v>4</v>
      </c>
    </row>
    <row r="52" spans="1:14" ht="83.25">
      <c r="A52" s="55"/>
      <c r="B52" s="37" t="s">
        <v>9</v>
      </c>
      <c r="C52" s="36"/>
      <c r="D52" s="54">
        <f>D39+D49</f>
        <v>64.25</v>
      </c>
      <c r="E52" s="54">
        <f>E39+E49</f>
        <v>47.38999999999999</v>
      </c>
      <c r="F52" s="54">
        <f>F39+F49</f>
        <v>212.53</v>
      </c>
      <c r="G52" s="54">
        <f>G39+G49</f>
        <v>1489.72</v>
      </c>
      <c r="H52" s="64"/>
      <c r="I52" s="37" t="s">
        <v>9</v>
      </c>
      <c r="J52" s="36"/>
      <c r="K52" s="63">
        <f>K39+K49</f>
        <v>70.59</v>
      </c>
      <c r="L52" s="63">
        <f>L39+L49</f>
        <v>50.349999999999994</v>
      </c>
      <c r="M52" s="63">
        <f>M39+M49</f>
        <v>253.49</v>
      </c>
      <c r="N52" s="63">
        <f>N39+N49</f>
        <v>1692.75</v>
      </c>
    </row>
    <row r="53" spans="1:14" ht="83.25">
      <c r="A53" s="55"/>
      <c r="B53" s="37" t="s">
        <v>56</v>
      </c>
      <c r="C53" s="36"/>
      <c r="D53" s="54">
        <v>46.2</v>
      </c>
      <c r="E53" s="54">
        <v>47.4</v>
      </c>
      <c r="F53" s="54">
        <v>201</v>
      </c>
      <c r="G53" s="54">
        <v>1410</v>
      </c>
      <c r="H53" s="64"/>
      <c r="I53" s="37" t="s">
        <v>56</v>
      </c>
      <c r="J53" s="36"/>
      <c r="K53" s="63">
        <v>54</v>
      </c>
      <c r="L53" s="63">
        <v>55.2</v>
      </c>
      <c r="M53" s="63">
        <v>229.8</v>
      </c>
      <c r="N53" s="63">
        <v>1632</v>
      </c>
    </row>
    <row r="54" spans="1:14" ht="165">
      <c r="A54" s="57"/>
      <c r="B54" s="60" t="s">
        <v>10</v>
      </c>
      <c r="C54" s="58"/>
      <c r="D54" s="54">
        <f>D52*100/D53</f>
        <v>139.06926406926405</v>
      </c>
      <c r="E54" s="54">
        <f>E52*100/E53</f>
        <v>99.97890295358648</v>
      </c>
      <c r="F54" s="54">
        <f>F52*100/F53</f>
        <v>105.7363184079602</v>
      </c>
      <c r="G54" s="54">
        <f>G52*100/G53</f>
        <v>105.65390070921985</v>
      </c>
      <c r="H54" s="66"/>
      <c r="I54" s="68" t="s">
        <v>10</v>
      </c>
      <c r="J54" s="65"/>
      <c r="K54" s="63">
        <f>K52*100/K53</f>
        <v>130.72222222222223</v>
      </c>
      <c r="L54" s="63">
        <f>L52*100/L53</f>
        <v>91.213768115942</v>
      </c>
      <c r="M54" s="63">
        <f>M52*100/M53</f>
        <v>110.30896431679722</v>
      </c>
      <c r="N54" s="63">
        <f>N52*100/N53</f>
        <v>103.72242647058823</v>
      </c>
    </row>
    <row r="55" spans="1:14" ht="83.25" customHeight="1">
      <c r="A55" s="93" t="s">
        <v>60</v>
      </c>
      <c r="B55" s="93"/>
      <c r="C55" s="93"/>
      <c r="D55" s="93"/>
      <c r="E55" s="93"/>
      <c r="F55" s="93"/>
      <c r="G55" s="93"/>
      <c r="H55" s="93" t="s">
        <v>64</v>
      </c>
      <c r="I55" s="93"/>
      <c r="J55" s="93"/>
      <c r="K55" s="93"/>
      <c r="L55" s="93"/>
      <c r="M55" s="93"/>
      <c r="N55" s="93"/>
    </row>
    <row r="56" spans="1:14" ht="83.25">
      <c r="A56" s="93" t="s">
        <v>12</v>
      </c>
      <c r="B56" s="93"/>
      <c r="C56" s="93"/>
      <c r="D56" s="93"/>
      <c r="E56" s="93"/>
      <c r="F56" s="93"/>
      <c r="G56" s="93"/>
      <c r="H56" s="93" t="s">
        <v>12</v>
      </c>
      <c r="I56" s="93"/>
      <c r="J56" s="93"/>
      <c r="K56" s="93"/>
      <c r="L56" s="93"/>
      <c r="M56" s="93"/>
      <c r="N56" s="93"/>
    </row>
    <row r="57" spans="1:14" ht="83.25" customHeight="1">
      <c r="A57" s="94" t="s">
        <v>186</v>
      </c>
      <c r="B57" s="93" t="s">
        <v>20</v>
      </c>
      <c r="C57" s="95" t="s">
        <v>98</v>
      </c>
      <c r="D57" s="93" t="s">
        <v>21</v>
      </c>
      <c r="E57" s="93"/>
      <c r="F57" s="93"/>
      <c r="G57" s="93" t="s">
        <v>22</v>
      </c>
      <c r="H57" s="94" t="s">
        <v>186</v>
      </c>
      <c r="I57" s="93" t="s">
        <v>20</v>
      </c>
      <c r="J57" s="95" t="s">
        <v>98</v>
      </c>
      <c r="K57" s="93" t="s">
        <v>21</v>
      </c>
      <c r="L57" s="93"/>
      <c r="M57" s="93"/>
      <c r="N57" s="93" t="s">
        <v>22</v>
      </c>
    </row>
    <row r="58" spans="1:14" ht="83.25">
      <c r="A58" s="94"/>
      <c r="B58" s="93"/>
      <c r="C58" s="95"/>
      <c r="D58" s="58" t="s">
        <v>1</v>
      </c>
      <c r="E58" s="58" t="s">
        <v>2</v>
      </c>
      <c r="F58" s="58" t="s">
        <v>3</v>
      </c>
      <c r="G58" s="93"/>
      <c r="H58" s="94"/>
      <c r="I58" s="93"/>
      <c r="J58" s="95"/>
      <c r="K58" s="65" t="s">
        <v>1</v>
      </c>
      <c r="L58" s="65" t="s">
        <v>2</v>
      </c>
      <c r="M58" s="65" t="s">
        <v>3</v>
      </c>
      <c r="N58" s="93"/>
    </row>
    <row r="59" spans="1:14" ht="83.25">
      <c r="A59" s="57">
        <v>1</v>
      </c>
      <c r="B59" s="35">
        <v>2</v>
      </c>
      <c r="C59" s="59">
        <v>3</v>
      </c>
      <c r="D59" s="35">
        <v>4</v>
      </c>
      <c r="E59" s="35">
        <v>5</v>
      </c>
      <c r="F59" s="35">
        <v>6</v>
      </c>
      <c r="G59" s="35">
        <v>7</v>
      </c>
      <c r="H59" s="66">
        <v>1</v>
      </c>
      <c r="I59" s="35">
        <v>2</v>
      </c>
      <c r="J59" s="67">
        <v>3</v>
      </c>
      <c r="K59" s="35">
        <v>4</v>
      </c>
      <c r="L59" s="35">
        <v>5</v>
      </c>
      <c r="M59" s="35">
        <v>6</v>
      </c>
      <c r="N59" s="35">
        <v>7</v>
      </c>
    </row>
    <row r="60" spans="1:14" ht="83.25" customHeight="1">
      <c r="A60" s="93" t="s">
        <v>5</v>
      </c>
      <c r="B60" s="93"/>
      <c r="C60" s="93"/>
      <c r="D60" s="93"/>
      <c r="E60" s="93"/>
      <c r="F60" s="93"/>
      <c r="G60" s="93"/>
      <c r="H60" s="93" t="s">
        <v>5</v>
      </c>
      <c r="I60" s="93"/>
      <c r="J60" s="93"/>
      <c r="K60" s="93"/>
      <c r="L60" s="93"/>
      <c r="M60" s="93"/>
      <c r="N60" s="93"/>
    </row>
    <row r="61" spans="1:14" ht="249.75" customHeight="1">
      <c r="A61" s="55">
        <v>31</v>
      </c>
      <c r="B61" s="7" t="s">
        <v>134</v>
      </c>
      <c r="C61" s="36" t="s">
        <v>180</v>
      </c>
      <c r="D61" s="54">
        <v>26.69</v>
      </c>
      <c r="E61" s="54">
        <v>18.63</v>
      </c>
      <c r="F61" s="54">
        <v>27.39</v>
      </c>
      <c r="G61" s="54">
        <v>398</v>
      </c>
      <c r="H61" s="64">
        <v>31</v>
      </c>
      <c r="I61" s="7" t="s">
        <v>134</v>
      </c>
      <c r="J61" s="36" t="s">
        <v>23</v>
      </c>
      <c r="K61" s="63">
        <v>32.22</v>
      </c>
      <c r="L61" s="63">
        <v>22.57</v>
      </c>
      <c r="M61" s="63">
        <v>33.91</v>
      </c>
      <c r="N61" s="63">
        <v>486</v>
      </c>
    </row>
    <row r="62" spans="1:14" ht="83.25">
      <c r="A62" s="62">
        <v>48</v>
      </c>
      <c r="B62" s="7" t="s">
        <v>6</v>
      </c>
      <c r="C62" s="62">
        <v>200</v>
      </c>
      <c r="D62" s="61">
        <v>0</v>
      </c>
      <c r="E62" s="61">
        <v>0</v>
      </c>
      <c r="F62" s="61">
        <v>15.04</v>
      </c>
      <c r="G62" s="61">
        <v>62</v>
      </c>
      <c r="H62" s="64">
        <v>48</v>
      </c>
      <c r="I62" s="7" t="s">
        <v>6</v>
      </c>
      <c r="J62" s="64">
        <v>200</v>
      </c>
      <c r="K62" s="63">
        <v>0</v>
      </c>
      <c r="L62" s="63">
        <v>0</v>
      </c>
      <c r="M62" s="63">
        <v>15.04</v>
      </c>
      <c r="N62" s="63">
        <v>62</v>
      </c>
    </row>
    <row r="63" spans="1:14" ht="249.75" customHeight="1">
      <c r="A63" s="55" t="s">
        <v>27</v>
      </c>
      <c r="B63" s="7" t="s">
        <v>45</v>
      </c>
      <c r="C63" s="55">
        <v>150</v>
      </c>
      <c r="D63" s="54">
        <v>2.25</v>
      </c>
      <c r="E63" s="54">
        <v>0.75</v>
      </c>
      <c r="F63" s="54">
        <v>31.5</v>
      </c>
      <c r="G63" s="54">
        <v>144</v>
      </c>
      <c r="H63" s="64" t="s">
        <v>27</v>
      </c>
      <c r="I63" s="7" t="s">
        <v>45</v>
      </c>
      <c r="J63" s="64">
        <v>150</v>
      </c>
      <c r="K63" s="63">
        <v>2.25</v>
      </c>
      <c r="L63" s="63">
        <v>0.75</v>
      </c>
      <c r="M63" s="63">
        <v>31.5</v>
      </c>
      <c r="N63" s="63">
        <v>144</v>
      </c>
    </row>
    <row r="64" spans="1:14" ht="83.25">
      <c r="A64" s="55"/>
      <c r="B64" s="7" t="s">
        <v>106</v>
      </c>
      <c r="C64" s="4">
        <f>C61+C62+C63</f>
        <v>515</v>
      </c>
      <c r="D64" s="54">
        <f>D61+D62+D63</f>
        <v>28.94</v>
      </c>
      <c r="E64" s="54">
        <f>E61+E62+E63</f>
        <v>19.38</v>
      </c>
      <c r="F64" s="54">
        <f>F61+F62+F63</f>
        <v>73.93</v>
      </c>
      <c r="G64" s="54">
        <f>G61+G62+G63</f>
        <v>604</v>
      </c>
      <c r="H64" s="64"/>
      <c r="I64" s="7" t="s">
        <v>106</v>
      </c>
      <c r="J64" s="4">
        <f>J61+J62+J63</f>
        <v>550</v>
      </c>
      <c r="K64" s="63">
        <f>K61+K62+K63</f>
        <v>34.47</v>
      </c>
      <c r="L64" s="63">
        <f>L61+L62+L63</f>
        <v>23.32</v>
      </c>
      <c r="M64" s="63">
        <f>M61+M62+M63</f>
        <v>80.44999999999999</v>
      </c>
      <c r="N64" s="63">
        <f>N61+N62+N63</f>
        <v>692</v>
      </c>
    </row>
    <row r="65" spans="1:14" ht="83.25">
      <c r="A65" s="93" t="s">
        <v>8</v>
      </c>
      <c r="B65" s="93"/>
      <c r="C65" s="93"/>
      <c r="D65" s="93"/>
      <c r="E65" s="93"/>
      <c r="F65" s="93"/>
      <c r="G65" s="93"/>
      <c r="H65" s="93" t="s">
        <v>8</v>
      </c>
      <c r="I65" s="93"/>
      <c r="J65" s="93"/>
      <c r="K65" s="93"/>
      <c r="L65" s="93"/>
      <c r="M65" s="93"/>
      <c r="N65" s="93"/>
    </row>
    <row r="66" spans="1:14" ht="249.75">
      <c r="A66" s="55">
        <v>3</v>
      </c>
      <c r="B66" s="7" t="s">
        <v>38</v>
      </c>
      <c r="C66" s="36" t="s">
        <v>29</v>
      </c>
      <c r="D66" s="54">
        <v>1.14</v>
      </c>
      <c r="E66" s="54">
        <v>5.34</v>
      </c>
      <c r="F66" s="54">
        <v>4.62</v>
      </c>
      <c r="G66" s="54">
        <v>71.4</v>
      </c>
      <c r="H66" s="64">
        <v>27</v>
      </c>
      <c r="I66" s="7" t="s">
        <v>38</v>
      </c>
      <c r="J66" s="36" t="s">
        <v>24</v>
      </c>
      <c r="K66" s="63">
        <v>1.9</v>
      </c>
      <c r="L66" s="63">
        <v>8.9</v>
      </c>
      <c r="M66" s="63">
        <v>7.7</v>
      </c>
      <c r="N66" s="63">
        <v>119</v>
      </c>
    </row>
    <row r="67" spans="1:14" ht="333" customHeight="1">
      <c r="A67" s="55">
        <v>5</v>
      </c>
      <c r="B67" s="7" t="s">
        <v>187</v>
      </c>
      <c r="C67" s="55">
        <v>260</v>
      </c>
      <c r="D67" s="54">
        <v>8.45</v>
      </c>
      <c r="E67" s="54">
        <v>7.18</v>
      </c>
      <c r="F67" s="54">
        <v>21.24</v>
      </c>
      <c r="G67" s="54">
        <v>177</v>
      </c>
      <c r="H67" s="64">
        <v>5</v>
      </c>
      <c r="I67" s="7" t="s">
        <v>187</v>
      </c>
      <c r="J67" s="64">
        <v>260</v>
      </c>
      <c r="K67" s="63">
        <v>8.45</v>
      </c>
      <c r="L67" s="63">
        <v>7.18</v>
      </c>
      <c r="M67" s="63">
        <v>21.24</v>
      </c>
      <c r="N67" s="63">
        <v>177</v>
      </c>
    </row>
    <row r="68" spans="1:14" ht="83.25">
      <c r="A68" s="55">
        <v>29</v>
      </c>
      <c r="B68" s="7" t="s">
        <v>46</v>
      </c>
      <c r="C68" s="55">
        <v>100</v>
      </c>
      <c r="D68" s="54">
        <v>12.86</v>
      </c>
      <c r="E68" s="54">
        <v>12.76</v>
      </c>
      <c r="F68" s="54">
        <v>2.92</v>
      </c>
      <c r="G68" s="54">
        <v>179</v>
      </c>
      <c r="H68" s="64">
        <v>29</v>
      </c>
      <c r="I68" s="7" t="s">
        <v>46</v>
      </c>
      <c r="J68" s="64">
        <v>100</v>
      </c>
      <c r="K68" s="63">
        <v>12.86</v>
      </c>
      <c r="L68" s="63">
        <v>12.76</v>
      </c>
      <c r="M68" s="63">
        <v>2.92</v>
      </c>
      <c r="N68" s="63">
        <v>179</v>
      </c>
    </row>
    <row r="69" spans="1:14" ht="83.25">
      <c r="A69" s="79">
        <v>24</v>
      </c>
      <c r="B69" s="7" t="s">
        <v>140</v>
      </c>
      <c r="C69" s="79">
        <v>150</v>
      </c>
      <c r="D69" s="78">
        <v>8.34</v>
      </c>
      <c r="E69" s="78">
        <v>8.64</v>
      </c>
      <c r="F69" s="78">
        <v>37.61</v>
      </c>
      <c r="G69" s="78">
        <v>259</v>
      </c>
      <c r="H69" s="79">
        <v>24</v>
      </c>
      <c r="I69" s="7" t="s">
        <v>140</v>
      </c>
      <c r="J69" s="79">
        <v>180</v>
      </c>
      <c r="K69" s="78">
        <v>10.01</v>
      </c>
      <c r="L69" s="78">
        <v>10.37</v>
      </c>
      <c r="M69" s="78">
        <v>45.13</v>
      </c>
      <c r="N69" s="78">
        <v>310.8</v>
      </c>
    </row>
    <row r="70" spans="1:14" ht="166.5" customHeight="1">
      <c r="A70" s="62">
        <v>52</v>
      </c>
      <c r="B70" s="7" t="s">
        <v>177</v>
      </c>
      <c r="C70" s="4">
        <v>200</v>
      </c>
      <c r="D70" s="61">
        <v>0.1</v>
      </c>
      <c r="E70" s="61">
        <v>0</v>
      </c>
      <c r="F70" s="61">
        <v>24.2</v>
      </c>
      <c r="G70" s="61">
        <v>93</v>
      </c>
      <c r="H70" s="64">
        <v>52</v>
      </c>
      <c r="I70" s="7" t="s">
        <v>177</v>
      </c>
      <c r="J70" s="4">
        <v>200</v>
      </c>
      <c r="K70" s="63">
        <v>0.1</v>
      </c>
      <c r="L70" s="63">
        <v>0</v>
      </c>
      <c r="M70" s="63">
        <v>24.2</v>
      </c>
      <c r="N70" s="63">
        <v>93</v>
      </c>
    </row>
    <row r="71" spans="1:14" ht="83.25">
      <c r="A71" s="55" t="s">
        <v>27</v>
      </c>
      <c r="B71" s="7" t="s">
        <v>25</v>
      </c>
      <c r="C71" s="55">
        <v>60</v>
      </c>
      <c r="D71" s="54">
        <v>4.8</v>
      </c>
      <c r="E71" s="54">
        <v>0.9</v>
      </c>
      <c r="F71" s="54">
        <v>22.74</v>
      </c>
      <c r="G71" s="54">
        <v>124.8</v>
      </c>
      <c r="H71" s="64" t="s">
        <v>27</v>
      </c>
      <c r="I71" s="7" t="s">
        <v>25</v>
      </c>
      <c r="J71" s="64">
        <v>80</v>
      </c>
      <c r="K71" s="63">
        <v>6.4</v>
      </c>
      <c r="L71" s="63">
        <v>0.12</v>
      </c>
      <c r="M71" s="63">
        <v>32.08</v>
      </c>
      <c r="N71" s="63">
        <v>166.4</v>
      </c>
    </row>
    <row r="72" spans="1:14" ht="83.25">
      <c r="A72" s="55" t="s">
        <v>27</v>
      </c>
      <c r="B72" s="7" t="s">
        <v>7</v>
      </c>
      <c r="C72" s="55">
        <v>30</v>
      </c>
      <c r="D72" s="54">
        <v>1.47</v>
      </c>
      <c r="E72" s="54">
        <v>0.3</v>
      </c>
      <c r="F72" s="54">
        <v>13.44</v>
      </c>
      <c r="G72" s="54">
        <v>60</v>
      </c>
      <c r="H72" s="64" t="s">
        <v>27</v>
      </c>
      <c r="I72" s="7" t="s">
        <v>7</v>
      </c>
      <c r="J72" s="64">
        <v>40</v>
      </c>
      <c r="K72" s="63">
        <v>1.96</v>
      </c>
      <c r="L72" s="63">
        <v>0.4</v>
      </c>
      <c r="M72" s="63">
        <v>17.92</v>
      </c>
      <c r="N72" s="63">
        <v>80</v>
      </c>
    </row>
    <row r="73" spans="1:14" ht="83.25">
      <c r="A73" s="55"/>
      <c r="B73" s="7" t="s">
        <v>26</v>
      </c>
      <c r="C73" s="4">
        <f>C66+C67+C68+C69+C70+C71+C72</f>
        <v>860</v>
      </c>
      <c r="D73" s="54">
        <f>D66+D67+D68+D69+D70+D71+D72</f>
        <v>37.16</v>
      </c>
      <c r="E73" s="54">
        <f>E66+E67+E68+E69+E70+E71+E72</f>
        <v>35.12</v>
      </c>
      <c r="F73" s="54">
        <f>F66+F67+F68+F69+F70+F71+F72</f>
        <v>126.77</v>
      </c>
      <c r="G73" s="54">
        <f>G66+G67+G68+G69+G70+G71+G72</f>
        <v>964.1999999999999</v>
      </c>
      <c r="H73" s="64"/>
      <c r="I73" s="7" t="s">
        <v>26</v>
      </c>
      <c r="J73" s="4">
        <f>J66+J67+J68+J69+J70+J71+J72</f>
        <v>960</v>
      </c>
      <c r="K73" s="63">
        <f>K66+K67+K68+K69+K70+K71+K72</f>
        <v>41.68</v>
      </c>
      <c r="L73" s="63">
        <f>L66+L67+L68+L69+L70+L71+L72</f>
        <v>39.72999999999999</v>
      </c>
      <c r="M73" s="63">
        <f>M66+M67+M68+M69+M70+M71+M72</f>
        <v>151.19</v>
      </c>
      <c r="N73" s="63">
        <f>N66+N67+N68+N69+N70+N71+N72</f>
        <v>1125.2</v>
      </c>
    </row>
    <row r="74" spans="1:14" ht="83.25" customHeight="1">
      <c r="A74" s="92" t="s">
        <v>111</v>
      </c>
      <c r="B74" s="92"/>
      <c r="C74" s="92"/>
      <c r="D74" s="92"/>
      <c r="E74" s="92"/>
      <c r="F74" s="92"/>
      <c r="G74" s="92"/>
      <c r="H74" s="92" t="s">
        <v>112</v>
      </c>
      <c r="I74" s="92"/>
      <c r="J74" s="92"/>
      <c r="K74" s="92"/>
      <c r="L74" s="92"/>
      <c r="M74" s="92"/>
      <c r="N74" s="92"/>
    </row>
    <row r="75" spans="1:14" ht="83.25">
      <c r="A75" s="55"/>
      <c r="B75" s="7"/>
      <c r="C75" s="36"/>
      <c r="D75" s="58" t="s">
        <v>1</v>
      </c>
      <c r="E75" s="58" t="s">
        <v>2</v>
      </c>
      <c r="F75" s="58" t="s">
        <v>3</v>
      </c>
      <c r="G75" s="58" t="s">
        <v>4</v>
      </c>
      <c r="H75" s="64"/>
      <c r="I75" s="7"/>
      <c r="J75" s="36"/>
      <c r="K75" s="65" t="s">
        <v>1</v>
      </c>
      <c r="L75" s="65" t="s">
        <v>2</v>
      </c>
      <c r="M75" s="65" t="s">
        <v>3</v>
      </c>
      <c r="N75" s="65" t="s">
        <v>4</v>
      </c>
    </row>
    <row r="76" spans="1:14" ht="83.25">
      <c r="A76" s="55"/>
      <c r="B76" s="37" t="s">
        <v>9</v>
      </c>
      <c r="C76" s="36"/>
      <c r="D76" s="54">
        <f>D64+D73</f>
        <v>66.1</v>
      </c>
      <c r="E76" s="54">
        <f>E64+E73</f>
        <v>54.5</v>
      </c>
      <c r="F76" s="54">
        <f>F64+F73</f>
        <v>200.7</v>
      </c>
      <c r="G76" s="54">
        <f>G64+G73</f>
        <v>1568.1999999999998</v>
      </c>
      <c r="H76" s="64"/>
      <c r="I76" s="37" t="s">
        <v>9</v>
      </c>
      <c r="J76" s="36"/>
      <c r="K76" s="63">
        <f>SUM(K64+K73)</f>
        <v>76.15</v>
      </c>
      <c r="L76" s="63">
        <f>SUM(L64+L73)</f>
        <v>63.04999999999999</v>
      </c>
      <c r="M76" s="63">
        <f>SUM(M64+M73)</f>
        <v>231.64</v>
      </c>
      <c r="N76" s="63">
        <f>SUM(N64+N73)</f>
        <v>1817.2</v>
      </c>
    </row>
    <row r="77" spans="1:14" ht="83.25">
      <c r="A77" s="55"/>
      <c r="B77" s="37" t="s">
        <v>56</v>
      </c>
      <c r="C77" s="36"/>
      <c r="D77" s="54">
        <v>46.2</v>
      </c>
      <c r="E77" s="54">
        <v>47.4</v>
      </c>
      <c r="F77" s="54">
        <v>201</v>
      </c>
      <c r="G77" s="54">
        <v>1410</v>
      </c>
      <c r="H77" s="64"/>
      <c r="I77" s="37" t="s">
        <v>56</v>
      </c>
      <c r="J77" s="36"/>
      <c r="K77" s="63">
        <v>54</v>
      </c>
      <c r="L77" s="63">
        <v>55.2</v>
      </c>
      <c r="M77" s="63">
        <v>229.8</v>
      </c>
      <c r="N77" s="63">
        <v>1632</v>
      </c>
    </row>
    <row r="78" spans="1:14" ht="165">
      <c r="A78" s="57"/>
      <c r="B78" s="60" t="s">
        <v>10</v>
      </c>
      <c r="C78" s="58"/>
      <c r="D78" s="54">
        <f>D76*100/D77</f>
        <v>143.07359307359303</v>
      </c>
      <c r="E78" s="54">
        <f>E76*100/E77</f>
        <v>114.9789029535865</v>
      </c>
      <c r="F78" s="54">
        <f>F76*100/F77</f>
        <v>99.85074626865672</v>
      </c>
      <c r="G78" s="54">
        <f>G76*100/G77</f>
        <v>111.21985815602835</v>
      </c>
      <c r="H78" s="66"/>
      <c r="I78" s="68" t="s">
        <v>10</v>
      </c>
      <c r="J78" s="65"/>
      <c r="K78" s="63">
        <f>K76*100/K77</f>
        <v>141.01851851851853</v>
      </c>
      <c r="L78" s="63">
        <f>L76*100/L77</f>
        <v>114.2210144927536</v>
      </c>
      <c r="M78" s="63">
        <f>M76*100/M77</f>
        <v>100.80069625761531</v>
      </c>
      <c r="N78" s="63">
        <f>N76*100/N77</f>
        <v>111.34803921568627</v>
      </c>
    </row>
    <row r="79" spans="1:14" ht="83.25" customHeight="1">
      <c r="A79" s="93" t="s">
        <v>60</v>
      </c>
      <c r="B79" s="93"/>
      <c r="C79" s="93"/>
      <c r="D79" s="93"/>
      <c r="E79" s="93"/>
      <c r="F79" s="93"/>
      <c r="G79" s="93"/>
      <c r="H79" s="93" t="s">
        <v>64</v>
      </c>
      <c r="I79" s="93"/>
      <c r="J79" s="93"/>
      <c r="K79" s="93"/>
      <c r="L79" s="93"/>
      <c r="M79" s="93"/>
      <c r="N79" s="93"/>
    </row>
    <row r="80" spans="1:14" ht="83.25">
      <c r="A80" s="93" t="s">
        <v>13</v>
      </c>
      <c r="B80" s="93"/>
      <c r="C80" s="93"/>
      <c r="D80" s="93"/>
      <c r="E80" s="93"/>
      <c r="F80" s="93"/>
      <c r="G80" s="93"/>
      <c r="H80" s="93" t="s">
        <v>13</v>
      </c>
      <c r="I80" s="93"/>
      <c r="J80" s="93"/>
      <c r="K80" s="93"/>
      <c r="L80" s="93"/>
      <c r="M80" s="93"/>
      <c r="N80" s="93"/>
    </row>
    <row r="81" spans="1:14" ht="83.25" customHeight="1">
      <c r="A81" s="94" t="s">
        <v>186</v>
      </c>
      <c r="B81" s="93" t="s">
        <v>20</v>
      </c>
      <c r="C81" s="95" t="s">
        <v>98</v>
      </c>
      <c r="D81" s="93" t="s">
        <v>21</v>
      </c>
      <c r="E81" s="93"/>
      <c r="F81" s="93"/>
      <c r="G81" s="93" t="s">
        <v>22</v>
      </c>
      <c r="H81" s="94" t="s">
        <v>186</v>
      </c>
      <c r="I81" s="93" t="s">
        <v>20</v>
      </c>
      <c r="J81" s="95" t="s">
        <v>98</v>
      </c>
      <c r="K81" s="93" t="s">
        <v>21</v>
      </c>
      <c r="L81" s="93"/>
      <c r="M81" s="93"/>
      <c r="N81" s="93" t="s">
        <v>22</v>
      </c>
    </row>
    <row r="82" spans="1:14" ht="83.25">
      <c r="A82" s="94"/>
      <c r="B82" s="93"/>
      <c r="C82" s="95"/>
      <c r="D82" s="58" t="s">
        <v>1</v>
      </c>
      <c r="E82" s="58" t="s">
        <v>2</v>
      </c>
      <c r="F82" s="58" t="s">
        <v>3</v>
      </c>
      <c r="G82" s="93"/>
      <c r="H82" s="94"/>
      <c r="I82" s="93"/>
      <c r="J82" s="95"/>
      <c r="K82" s="65" t="s">
        <v>1</v>
      </c>
      <c r="L82" s="65" t="s">
        <v>2</v>
      </c>
      <c r="M82" s="65" t="s">
        <v>3</v>
      </c>
      <c r="N82" s="93"/>
    </row>
    <row r="83" spans="1:14" ht="83.25">
      <c r="A83" s="57">
        <v>1</v>
      </c>
      <c r="B83" s="35">
        <v>2</v>
      </c>
      <c r="C83" s="59">
        <v>3</v>
      </c>
      <c r="D83" s="35">
        <v>4</v>
      </c>
      <c r="E83" s="35">
        <v>5</v>
      </c>
      <c r="F83" s="35">
        <v>6</v>
      </c>
      <c r="G83" s="35">
        <v>7</v>
      </c>
      <c r="H83" s="66">
        <v>1</v>
      </c>
      <c r="I83" s="35">
        <v>2</v>
      </c>
      <c r="J83" s="67">
        <v>3</v>
      </c>
      <c r="K83" s="35">
        <v>4</v>
      </c>
      <c r="L83" s="35">
        <v>5</v>
      </c>
      <c r="M83" s="35">
        <v>6</v>
      </c>
      <c r="N83" s="35">
        <v>7</v>
      </c>
    </row>
    <row r="84" spans="1:14" ht="83.25" customHeight="1">
      <c r="A84" s="93" t="s">
        <v>5</v>
      </c>
      <c r="B84" s="93"/>
      <c r="C84" s="93"/>
      <c r="D84" s="93"/>
      <c r="E84" s="93"/>
      <c r="F84" s="93"/>
      <c r="G84" s="93"/>
      <c r="H84" s="93" t="s">
        <v>5</v>
      </c>
      <c r="I84" s="93"/>
      <c r="J84" s="93"/>
      <c r="K84" s="93"/>
      <c r="L84" s="93"/>
      <c r="M84" s="93"/>
      <c r="N84" s="93"/>
    </row>
    <row r="85" spans="1:14" ht="166.5" customHeight="1">
      <c r="A85" s="55">
        <v>18</v>
      </c>
      <c r="B85" s="7" t="s">
        <v>33</v>
      </c>
      <c r="C85" s="36" t="s">
        <v>23</v>
      </c>
      <c r="D85" s="38">
        <v>19.35</v>
      </c>
      <c r="E85" s="38">
        <v>25.79</v>
      </c>
      <c r="F85" s="38">
        <v>3.81</v>
      </c>
      <c r="G85" s="38">
        <v>322.42</v>
      </c>
      <c r="H85" s="64">
        <v>18</v>
      </c>
      <c r="I85" s="7" t="s">
        <v>33</v>
      </c>
      <c r="J85" s="36" t="s">
        <v>23</v>
      </c>
      <c r="K85" s="38">
        <v>19.35</v>
      </c>
      <c r="L85" s="38">
        <v>25.79</v>
      </c>
      <c r="M85" s="38">
        <v>3.81</v>
      </c>
      <c r="N85" s="38">
        <v>322.42</v>
      </c>
    </row>
    <row r="86" spans="1:14" ht="83.25">
      <c r="A86" s="62">
        <v>32</v>
      </c>
      <c r="B86" s="7" t="s">
        <v>160</v>
      </c>
      <c r="C86" s="36" t="s">
        <v>24</v>
      </c>
      <c r="D86" s="61">
        <v>7.5</v>
      </c>
      <c r="E86" s="61">
        <v>130</v>
      </c>
      <c r="F86" s="61">
        <v>60.34</v>
      </c>
      <c r="G86" s="61">
        <v>388.34</v>
      </c>
      <c r="H86" s="70">
        <v>32</v>
      </c>
      <c r="I86" s="7" t="s">
        <v>160</v>
      </c>
      <c r="J86" s="36" t="s">
        <v>24</v>
      </c>
      <c r="K86" s="69">
        <v>7.5</v>
      </c>
      <c r="L86" s="69">
        <v>130</v>
      </c>
      <c r="M86" s="69">
        <v>60.34</v>
      </c>
      <c r="N86" s="69">
        <v>388.34</v>
      </c>
    </row>
    <row r="87" spans="1:14" ht="83.25">
      <c r="A87" s="62">
        <v>30</v>
      </c>
      <c r="B87" s="7" t="s">
        <v>101</v>
      </c>
      <c r="C87" s="62">
        <v>200</v>
      </c>
      <c r="D87" s="61">
        <v>0.06</v>
      </c>
      <c r="E87" s="61">
        <v>0.01</v>
      </c>
      <c r="F87" s="61">
        <v>15.25</v>
      </c>
      <c r="G87" s="61">
        <v>64</v>
      </c>
      <c r="H87" s="70">
        <v>30</v>
      </c>
      <c r="I87" s="7" t="s">
        <v>101</v>
      </c>
      <c r="J87" s="70">
        <v>200</v>
      </c>
      <c r="K87" s="69">
        <v>0.06</v>
      </c>
      <c r="L87" s="69">
        <v>0.01</v>
      </c>
      <c r="M87" s="69">
        <v>15.25</v>
      </c>
      <c r="N87" s="69">
        <v>64</v>
      </c>
    </row>
    <row r="88" spans="1:14" ht="83.25">
      <c r="A88" s="62" t="s">
        <v>27</v>
      </c>
      <c r="B88" s="7" t="s">
        <v>7</v>
      </c>
      <c r="C88" s="62">
        <v>40</v>
      </c>
      <c r="D88" s="61">
        <v>1.96</v>
      </c>
      <c r="E88" s="61">
        <v>0.4</v>
      </c>
      <c r="F88" s="61">
        <v>17.9</v>
      </c>
      <c r="G88" s="61">
        <v>80</v>
      </c>
      <c r="H88" s="64" t="s">
        <v>27</v>
      </c>
      <c r="I88" s="7" t="s">
        <v>7</v>
      </c>
      <c r="J88" s="64">
        <v>50</v>
      </c>
      <c r="K88" s="63">
        <v>2.45</v>
      </c>
      <c r="L88" s="63">
        <v>0.5</v>
      </c>
      <c r="M88" s="63">
        <v>22.4</v>
      </c>
      <c r="N88" s="63">
        <v>100</v>
      </c>
    </row>
    <row r="89" spans="1:14" ht="83.25">
      <c r="A89" s="55"/>
      <c r="B89" s="7" t="s">
        <v>26</v>
      </c>
      <c r="C89" s="4">
        <f>C85+C86+C87+C88</f>
        <v>540</v>
      </c>
      <c r="D89" s="54">
        <f>D85+D86+D87+D88</f>
        <v>28.87</v>
      </c>
      <c r="E89" s="54">
        <f>E85+E86+E87+E88</f>
        <v>156.2</v>
      </c>
      <c r="F89" s="54">
        <f>F85+F86+F87+F88</f>
        <v>97.30000000000001</v>
      </c>
      <c r="G89" s="54">
        <f>G85+G86+G87+G88</f>
        <v>854.76</v>
      </c>
      <c r="H89" s="64"/>
      <c r="I89" s="7" t="s">
        <v>106</v>
      </c>
      <c r="J89" s="4">
        <f>J85+J86+J87+J88</f>
        <v>550</v>
      </c>
      <c r="K89" s="63">
        <f>K85+K86+K87+K88</f>
        <v>29.36</v>
      </c>
      <c r="L89" s="63">
        <f>L85+L86+L87+L88</f>
        <v>156.29999999999998</v>
      </c>
      <c r="M89" s="63">
        <f>M85+M86+M87+M88</f>
        <v>101.80000000000001</v>
      </c>
      <c r="N89" s="63">
        <f>N85+N86+N87+N88</f>
        <v>874.76</v>
      </c>
    </row>
    <row r="90" spans="1:14" ht="83.25">
      <c r="A90" s="93" t="s">
        <v>8</v>
      </c>
      <c r="B90" s="93"/>
      <c r="C90" s="93"/>
      <c r="D90" s="93"/>
      <c r="E90" s="93"/>
      <c r="F90" s="93"/>
      <c r="G90" s="93"/>
      <c r="H90" s="93" t="s">
        <v>8</v>
      </c>
      <c r="I90" s="93"/>
      <c r="J90" s="93"/>
      <c r="K90" s="93"/>
      <c r="L90" s="93"/>
      <c r="M90" s="93"/>
      <c r="N90" s="93"/>
    </row>
    <row r="91" spans="1:14" ht="409.5" customHeight="1">
      <c r="A91" s="55">
        <v>1</v>
      </c>
      <c r="B91" s="7" t="s">
        <v>137</v>
      </c>
      <c r="C91" s="36" t="s">
        <v>29</v>
      </c>
      <c r="D91" s="54">
        <v>1.86</v>
      </c>
      <c r="E91" s="54">
        <v>0.12</v>
      </c>
      <c r="F91" s="54">
        <v>3.9</v>
      </c>
      <c r="G91" s="54">
        <v>24</v>
      </c>
      <c r="H91" s="64">
        <v>1</v>
      </c>
      <c r="I91" s="7" t="s">
        <v>137</v>
      </c>
      <c r="J91" s="36" t="s">
        <v>24</v>
      </c>
      <c r="K91" s="63">
        <v>3.1</v>
      </c>
      <c r="L91" s="63">
        <v>0.2</v>
      </c>
      <c r="M91" s="63">
        <v>6.5</v>
      </c>
      <c r="N91" s="63">
        <v>40</v>
      </c>
    </row>
    <row r="92" spans="1:14" ht="409.5" customHeight="1">
      <c r="A92" s="55">
        <v>22</v>
      </c>
      <c r="B92" s="7" t="s">
        <v>190</v>
      </c>
      <c r="C92" s="36" t="s">
        <v>164</v>
      </c>
      <c r="D92" s="54">
        <v>5.37</v>
      </c>
      <c r="E92" s="54">
        <v>8.3</v>
      </c>
      <c r="F92" s="54">
        <v>9.79</v>
      </c>
      <c r="G92" s="54">
        <v>148</v>
      </c>
      <c r="H92" s="64">
        <v>22</v>
      </c>
      <c r="I92" s="7" t="s">
        <v>190</v>
      </c>
      <c r="J92" s="36" t="s">
        <v>164</v>
      </c>
      <c r="K92" s="63">
        <v>5.37</v>
      </c>
      <c r="L92" s="63">
        <v>8.3</v>
      </c>
      <c r="M92" s="63">
        <v>9.79</v>
      </c>
      <c r="N92" s="63">
        <v>148</v>
      </c>
    </row>
    <row r="93" spans="1:14" ht="83.25">
      <c r="A93" s="73">
        <v>7</v>
      </c>
      <c r="B93" s="7" t="s">
        <v>32</v>
      </c>
      <c r="C93" s="73">
        <v>150</v>
      </c>
      <c r="D93" s="72">
        <v>3.12</v>
      </c>
      <c r="E93" s="72">
        <v>5.1</v>
      </c>
      <c r="F93" s="72">
        <v>18.57</v>
      </c>
      <c r="G93" s="72">
        <v>132.6</v>
      </c>
      <c r="H93" s="73">
        <v>7</v>
      </c>
      <c r="I93" s="7" t="s">
        <v>32</v>
      </c>
      <c r="J93" s="73">
        <v>200</v>
      </c>
      <c r="K93" s="72">
        <v>4.16</v>
      </c>
      <c r="L93" s="72">
        <v>6.8</v>
      </c>
      <c r="M93" s="72">
        <v>24.76</v>
      </c>
      <c r="N93" s="72">
        <v>176.8</v>
      </c>
    </row>
    <row r="94" spans="1:14" ht="249.75">
      <c r="A94" s="73">
        <v>44</v>
      </c>
      <c r="B94" s="7" t="s">
        <v>171</v>
      </c>
      <c r="C94" s="36" t="s">
        <v>152</v>
      </c>
      <c r="D94" s="72">
        <v>15.21</v>
      </c>
      <c r="E94" s="72">
        <v>13.76</v>
      </c>
      <c r="F94" s="72">
        <v>13.33</v>
      </c>
      <c r="G94" s="72">
        <v>235</v>
      </c>
      <c r="H94" s="73">
        <v>44</v>
      </c>
      <c r="I94" s="7" t="s">
        <v>171</v>
      </c>
      <c r="J94" s="36" t="s">
        <v>119</v>
      </c>
      <c r="K94" s="72">
        <v>16.91</v>
      </c>
      <c r="L94" s="72">
        <v>15.68</v>
      </c>
      <c r="M94" s="72">
        <v>14.82</v>
      </c>
      <c r="N94" s="72">
        <v>265.33</v>
      </c>
    </row>
    <row r="95" spans="1:14" ht="376.5" customHeight="1">
      <c r="A95" s="79" t="s">
        <v>196</v>
      </c>
      <c r="B95" s="7" t="s">
        <v>197</v>
      </c>
      <c r="C95" s="4">
        <v>200</v>
      </c>
      <c r="D95" s="78">
        <v>0.7</v>
      </c>
      <c r="E95" s="78">
        <v>0.3</v>
      </c>
      <c r="F95" s="78">
        <v>22.8</v>
      </c>
      <c r="G95" s="78">
        <v>97</v>
      </c>
      <c r="H95" s="79" t="s">
        <v>196</v>
      </c>
      <c r="I95" s="7" t="s">
        <v>197</v>
      </c>
      <c r="J95" s="4">
        <v>200</v>
      </c>
      <c r="K95" s="78">
        <v>0.7</v>
      </c>
      <c r="L95" s="78">
        <v>0.3</v>
      </c>
      <c r="M95" s="78">
        <v>22.8</v>
      </c>
      <c r="N95" s="78">
        <v>97</v>
      </c>
    </row>
    <row r="96" spans="1:14" ht="83.25">
      <c r="A96" s="55" t="s">
        <v>27</v>
      </c>
      <c r="B96" s="7" t="s">
        <v>25</v>
      </c>
      <c r="C96" s="55">
        <v>60</v>
      </c>
      <c r="D96" s="54">
        <v>4.8</v>
      </c>
      <c r="E96" s="54">
        <v>0.9</v>
      </c>
      <c r="F96" s="54">
        <v>22.74</v>
      </c>
      <c r="G96" s="54">
        <v>124.8</v>
      </c>
      <c r="H96" s="64" t="s">
        <v>27</v>
      </c>
      <c r="I96" s="7" t="s">
        <v>25</v>
      </c>
      <c r="J96" s="64">
        <v>80</v>
      </c>
      <c r="K96" s="63">
        <v>6.4</v>
      </c>
      <c r="L96" s="63">
        <v>0.12</v>
      </c>
      <c r="M96" s="63">
        <v>32.08</v>
      </c>
      <c r="N96" s="63">
        <v>166.4</v>
      </c>
    </row>
    <row r="97" spans="1:14" ht="83.25">
      <c r="A97" s="55" t="s">
        <v>27</v>
      </c>
      <c r="B97" s="7" t="s">
        <v>7</v>
      </c>
      <c r="C97" s="55">
        <v>30</v>
      </c>
      <c r="D97" s="54">
        <v>1.47</v>
      </c>
      <c r="E97" s="54">
        <v>0.3</v>
      </c>
      <c r="F97" s="54">
        <v>13.44</v>
      </c>
      <c r="G97" s="54">
        <v>60</v>
      </c>
      <c r="H97" s="64" t="s">
        <v>27</v>
      </c>
      <c r="I97" s="7" t="s">
        <v>7</v>
      </c>
      <c r="J97" s="64">
        <v>40</v>
      </c>
      <c r="K97" s="63">
        <v>1.96</v>
      </c>
      <c r="L97" s="63">
        <v>0.4</v>
      </c>
      <c r="M97" s="63">
        <v>17.92</v>
      </c>
      <c r="N97" s="63">
        <v>80</v>
      </c>
    </row>
    <row r="98" spans="1:14" ht="83.25">
      <c r="A98" s="55"/>
      <c r="B98" s="7" t="s">
        <v>26</v>
      </c>
      <c r="C98" s="4">
        <f>C91+C92+C93+C95+C96+C97</f>
        <v>765</v>
      </c>
      <c r="D98" s="54">
        <f>D91+D92+D93+D95+D96+D97</f>
        <v>17.32</v>
      </c>
      <c r="E98" s="71">
        <f>E91+E92+E93+E95+E96+E97</f>
        <v>15.020000000000001</v>
      </c>
      <c r="F98" s="71">
        <f>F91+F92+F93+F95+F96+F97</f>
        <v>91.24</v>
      </c>
      <c r="G98" s="71">
        <f>G91+G92+G93+G95+G96+G97</f>
        <v>586.4</v>
      </c>
      <c r="H98" s="64"/>
      <c r="I98" s="7" t="s">
        <v>26</v>
      </c>
      <c r="J98" s="4">
        <f>J91+J92+J93+J95+J96+J97</f>
        <v>885</v>
      </c>
      <c r="K98" s="63">
        <f>K91+K92+K93+K95+K96+K97</f>
        <v>21.69</v>
      </c>
      <c r="L98" s="63">
        <f>L91+L92+L93+L95+L96+L97</f>
        <v>16.12</v>
      </c>
      <c r="M98" s="63">
        <f>M91+M92+M93+M95+M96+M97</f>
        <v>113.85</v>
      </c>
      <c r="N98" s="63">
        <f>N91+N92+N93+N95+N96+N97</f>
        <v>708.2</v>
      </c>
    </row>
    <row r="99" spans="1:14" ht="83.25" customHeight="1">
      <c r="A99" s="92" t="s">
        <v>111</v>
      </c>
      <c r="B99" s="92"/>
      <c r="C99" s="92"/>
      <c r="D99" s="92"/>
      <c r="E99" s="92"/>
      <c r="F99" s="92"/>
      <c r="G99" s="92"/>
      <c r="H99" s="97" t="s">
        <v>112</v>
      </c>
      <c r="I99" s="98"/>
      <c r="J99" s="98"/>
      <c r="K99" s="98"/>
      <c r="L99" s="98"/>
      <c r="M99" s="98"/>
      <c r="N99" s="99"/>
    </row>
    <row r="100" spans="1:14" ht="83.25">
      <c r="A100" s="55"/>
      <c r="B100" s="7"/>
      <c r="C100" s="36"/>
      <c r="D100" s="58" t="s">
        <v>1</v>
      </c>
      <c r="E100" s="58" t="s">
        <v>2</v>
      </c>
      <c r="F100" s="58" t="s">
        <v>3</v>
      </c>
      <c r="G100" s="58" t="s">
        <v>4</v>
      </c>
      <c r="H100" s="64"/>
      <c r="I100" s="7"/>
      <c r="J100" s="36"/>
      <c r="K100" s="65" t="s">
        <v>1</v>
      </c>
      <c r="L100" s="65" t="s">
        <v>2</v>
      </c>
      <c r="M100" s="65" t="s">
        <v>3</v>
      </c>
      <c r="N100" s="65" t="s">
        <v>4</v>
      </c>
    </row>
    <row r="101" spans="1:14" ht="83.25">
      <c r="A101" s="55"/>
      <c r="B101" s="37" t="s">
        <v>9</v>
      </c>
      <c r="C101" s="36"/>
      <c r="D101" s="54">
        <f>D89+D98</f>
        <v>46.19</v>
      </c>
      <c r="E101" s="54">
        <f>E89+E98</f>
        <v>171.22</v>
      </c>
      <c r="F101" s="54">
        <f>F89+F98</f>
        <v>188.54000000000002</v>
      </c>
      <c r="G101" s="54">
        <f>G89+G98</f>
        <v>1441.1599999999999</v>
      </c>
      <c r="H101" s="64"/>
      <c r="I101" s="37" t="s">
        <v>9</v>
      </c>
      <c r="J101" s="36"/>
      <c r="K101" s="63">
        <f>K89+K98</f>
        <v>51.05</v>
      </c>
      <c r="L101" s="63">
        <f>L89+L98</f>
        <v>172.42</v>
      </c>
      <c r="M101" s="63">
        <f>M89+M98</f>
        <v>215.65</v>
      </c>
      <c r="N101" s="63">
        <f>N89+N98</f>
        <v>1582.96</v>
      </c>
    </row>
    <row r="102" spans="1:14" ht="83.25">
      <c r="A102" s="55"/>
      <c r="B102" s="37" t="s">
        <v>56</v>
      </c>
      <c r="C102" s="36"/>
      <c r="D102" s="54">
        <v>46.2</v>
      </c>
      <c r="E102" s="54">
        <v>47.4</v>
      </c>
      <c r="F102" s="54">
        <v>201</v>
      </c>
      <c r="G102" s="54">
        <v>1410</v>
      </c>
      <c r="H102" s="64"/>
      <c r="I102" s="37" t="s">
        <v>56</v>
      </c>
      <c r="J102" s="36"/>
      <c r="K102" s="63">
        <v>54</v>
      </c>
      <c r="L102" s="63">
        <v>55.2</v>
      </c>
      <c r="M102" s="63">
        <v>229.8</v>
      </c>
      <c r="N102" s="63">
        <v>1632</v>
      </c>
    </row>
    <row r="103" spans="1:14" ht="165">
      <c r="A103" s="57"/>
      <c r="B103" s="60" t="s">
        <v>10</v>
      </c>
      <c r="C103" s="58"/>
      <c r="D103" s="54">
        <f>D101*100/D102</f>
        <v>99.97835497835497</v>
      </c>
      <c r="E103" s="54">
        <f>E101*100/E102</f>
        <v>361.22362869198315</v>
      </c>
      <c r="F103" s="54">
        <f>F101*100/F102</f>
        <v>93.80099502487565</v>
      </c>
      <c r="G103" s="54">
        <f>G101*100/G102</f>
        <v>102.20992907801418</v>
      </c>
      <c r="H103" s="66"/>
      <c r="I103" s="68" t="s">
        <v>10</v>
      </c>
      <c r="J103" s="65"/>
      <c r="K103" s="63">
        <f>K101*100/K102</f>
        <v>94.53703703703704</v>
      </c>
      <c r="L103" s="63">
        <f>L101*100/L102</f>
        <v>312.3550724637681</v>
      </c>
      <c r="M103" s="63">
        <f>M101*100/M102</f>
        <v>93.84247171453437</v>
      </c>
      <c r="N103" s="63">
        <f>N101*100/N102</f>
        <v>96.99509803921569</v>
      </c>
    </row>
    <row r="104" spans="1:14" ht="83.25" customHeight="1">
      <c r="A104" s="93" t="s">
        <v>60</v>
      </c>
      <c r="B104" s="93"/>
      <c r="C104" s="93"/>
      <c r="D104" s="93"/>
      <c r="E104" s="93"/>
      <c r="F104" s="93"/>
      <c r="G104" s="93"/>
      <c r="H104" s="93" t="s">
        <v>64</v>
      </c>
      <c r="I104" s="93"/>
      <c r="J104" s="93"/>
      <c r="K104" s="93"/>
      <c r="L104" s="93"/>
      <c r="M104" s="93"/>
      <c r="N104" s="93"/>
    </row>
    <row r="105" spans="1:14" ht="83.25">
      <c r="A105" s="93" t="s">
        <v>15</v>
      </c>
      <c r="B105" s="93"/>
      <c r="C105" s="93"/>
      <c r="D105" s="93"/>
      <c r="E105" s="93"/>
      <c r="F105" s="93"/>
      <c r="G105" s="93"/>
      <c r="H105" s="93" t="s">
        <v>15</v>
      </c>
      <c r="I105" s="93"/>
      <c r="J105" s="93"/>
      <c r="K105" s="93"/>
      <c r="L105" s="93"/>
      <c r="M105" s="93"/>
      <c r="N105" s="93"/>
    </row>
    <row r="106" spans="1:14" ht="83.25" customHeight="1">
      <c r="A106" s="94" t="s">
        <v>186</v>
      </c>
      <c r="B106" s="93" t="s">
        <v>20</v>
      </c>
      <c r="C106" s="95" t="s">
        <v>98</v>
      </c>
      <c r="D106" s="93" t="s">
        <v>21</v>
      </c>
      <c r="E106" s="93"/>
      <c r="F106" s="93"/>
      <c r="G106" s="93" t="s">
        <v>22</v>
      </c>
      <c r="H106" s="94" t="s">
        <v>186</v>
      </c>
      <c r="I106" s="93" t="s">
        <v>20</v>
      </c>
      <c r="J106" s="95" t="s">
        <v>98</v>
      </c>
      <c r="K106" s="93" t="s">
        <v>21</v>
      </c>
      <c r="L106" s="93"/>
      <c r="M106" s="93"/>
      <c r="N106" s="93" t="s">
        <v>22</v>
      </c>
    </row>
    <row r="107" spans="1:14" ht="83.25">
      <c r="A107" s="94"/>
      <c r="B107" s="93"/>
      <c r="C107" s="95"/>
      <c r="D107" s="58" t="s">
        <v>1</v>
      </c>
      <c r="E107" s="58" t="s">
        <v>2</v>
      </c>
      <c r="F107" s="58" t="s">
        <v>3</v>
      </c>
      <c r="G107" s="93"/>
      <c r="H107" s="94"/>
      <c r="I107" s="93"/>
      <c r="J107" s="95"/>
      <c r="K107" s="65" t="s">
        <v>1</v>
      </c>
      <c r="L107" s="65" t="s">
        <v>2</v>
      </c>
      <c r="M107" s="65" t="s">
        <v>3</v>
      </c>
      <c r="N107" s="93"/>
    </row>
    <row r="108" spans="1:14" ht="83.25">
      <c r="A108" s="57">
        <v>1</v>
      </c>
      <c r="B108" s="35">
        <v>2</v>
      </c>
      <c r="C108" s="59">
        <v>3</v>
      </c>
      <c r="D108" s="35">
        <v>4</v>
      </c>
      <c r="E108" s="35">
        <v>5</v>
      </c>
      <c r="F108" s="35">
        <v>6</v>
      </c>
      <c r="G108" s="35">
        <v>7</v>
      </c>
      <c r="H108" s="66">
        <v>1</v>
      </c>
      <c r="I108" s="35">
        <v>2</v>
      </c>
      <c r="J108" s="67">
        <v>3</v>
      </c>
      <c r="K108" s="35">
        <v>4</v>
      </c>
      <c r="L108" s="35">
        <v>5</v>
      </c>
      <c r="M108" s="35">
        <v>6</v>
      </c>
      <c r="N108" s="35">
        <v>7</v>
      </c>
    </row>
    <row r="109" spans="1:14" ht="83.25" customHeight="1">
      <c r="A109" s="93" t="s">
        <v>5</v>
      </c>
      <c r="B109" s="93"/>
      <c r="C109" s="93"/>
      <c r="D109" s="93"/>
      <c r="E109" s="93"/>
      <c r="F109" s="93"/>
      <c r="G109" s="93"/>
      <c r="H109" s="93" t="s">
        <v>5</v>
      </c>
      <c r="I109" s="93"/>
      <c r="J109" s="93"/>
      <c r="K109" s="93"/>
      <c r="L109" s="93"/>
      <c r="M109" s="93"/>
      <c r="N109" s="93"/>
    </row>
    <row r="110" spans="1:14" ht="166.5">
      <c r="A110" s="55">
        <v>50</v>
      </c>
      <c r="B110" s="7" t="s">
        <v>176</v>
      </c>
      <c r="C110" s="4">
        <v>250</v>
      </c>
      <c r="D110" s="54">
        <v>4.25</v>
      </c>
      <c r="E110" s="54">
        <v>4.78</v>
      </c>
      <c r="F110" s="54">
        <v>20.7</v>
      </c>
      <c r="G110" s="54">
        <v>142.75</v>
      </c>
      <c r="H110" s="64">
        <v>50</v>
      </c>
      <c r="I110" s="7" t="s">
        <v>176</v>
      </c>
      <c r="J110" s="4">
        <v>250</v>
      </c>
      <c r="K110" s="63">
        <v>4.25</v>
      </c>
      <c r="L110" s="63">
        <v>4.78</v>
      </c>
      <c r="M110" s="63">
        <v>20.7</v>
      </c>
      <c r="N110" s="63">
        <v>142.75</v>
      </c>
    </row>
    <row r="111" spans="1:14" ht="249.75" customHeight="1">
      <c r="A111" s="73" t="s">
        <v>27</v>
      </c>
      <c r="B111" s="7" t="s">
        <v>44</v>
      </c>
      <c r="C111" s="73">
        <v>20</v>
      </c>
      <c r="D111" s="72">
        <v>1.08</v>
      </c>
      <c r="E111" s="72">
        <v>1.4</v>
      </c>
      <c r="F111" s="72">
        <v>11.68</v>
      </c>
      <c r="G111" s="72">
        <f>D111*4+E111*9+F111*4</f>
        <v>63.64</v>
      </c>
      <c r="H111" s="73" t="s">
        <v>27</v>
      </c>
      <c r="I111" s="7" t="s">
        <v>44</v>
      </c>
      <c r="J111" s="73">
        <v>20</v>
      </c>
      <c r="K111" s="72">
        <v>1.08</v>
      </c>
      <c r="L111" s="72">
        <v>1.4</v>
      </c>
      <c r="M111" s="72">
        <v>11.68</v>
      </c>
      <c r="N111" s="72">
        <f>K111*4+L111*9+M111*4</f>
        <v>63.64</v>
      </c>
    </row>
    <row r="112" spans="1:14" ht="166.5" customHeight="1">
      <c r="A112" s="73">
        <v>20</v>
      </c>
      <c r="B112" s="7" t="s">
        <v>30</v>
      </c>
      <c r="C112" s="73">
        <v>200</v>
      </c>
      <c r="D112" s="72">
        <v>1.4</v>
      </c>
      <c r="E112" s="72">
        <v>1.6</v>
      </c>
      <c r="F112" s="72">
        <v>17.39</v>
      </c>
      <c r="G112" s="72">
        <v>91</v>
      </c>
      <c r="H112" s="73">
        <v>20</v>
      </c>
      <c r="I112" s="7" t="s">
        <v>30</v>
      </c>
      <c r="J112" s="73">
        <v>200</v>
      </c>
      <c r="K112" s="72">
        <v>1.4</v>
      </c>
      <c r="L112" s="72">
        <v>1.6</v>
      </c>
      <c r="M112" s="72">
        <v>17.39</v>
      </c>
      <c r="N112" s="72">
        <v>91</v>
      </c>
    </row>
    <row r="113" spans="1:14" ht="83.25">
      <c r="A113" s="55" t="s">
        <v>27</v>
      </c>
      <c r="B113" s="7" t="s">
        <v>7</v>
      </c>
      <c r="C113" s="55">
        <v>20</v>
      </c>
      <c r="D113" s="54">
        <v>0.98</v>
      </c>
      <c r="E113" s="54">
        <v>0.2</v>
      </c>
      <c r="F113" s="54">
        <v>8.95</v>
      </c>
      <c r="G113" s="54">
        <v>40</v>
      </c>
      <c r="H113" s="64" t="s">
        <v>27</v>
      </c>
      <c r="I113" s="7" t="s">
        <v>7</v>
      </c>
      <c r="J113" s="64">
        <v>30</v>
      </c>
      <c r="K113" s="63">
        <v>1.47</v>
      </c>
      <c r="L113" s="63">
        <v>0.3</v>
      </c>
      <c r="M113" s="63">
        <v>13.44</v>
      </c>
      <c r="N113" s="63">
        <v>60</v>
      </c>
    </row>
    <row r="114" spans="1:14" ht="83.25">
      <c r="A114" s="55" t="s">
        <v>27</v>
      </c>
      <c r="B114" s="7" t="s">
        <v>43</v>
      </c>
      <c r="C114" s="55">
        <v>20</v>
      </c>
      <c r="D114" s="54">
        <v>1.6</v>
      </c>
      <c r="E114" s="54">
        <v>0.03</v>
      </c>
      <c r="F114" s="54">
        <v>8.02</v>
      </c>
      <c r="G114" s="54">
        <v>41.6</v>
      </c>
      <c r="H114" s="64" t="s">
        <v>27</v>
      </c>
      <c r="I114" s="7" t="s">
        <v>43</v>
      </c>
      <c r="J114" s="64">
        <v>30</v>
      </c>
      <c r="K114" s="63">
        <v>2.4</v>
      </c>
      <c r="L114" s="63">
        <v>0.05</v>
      </c>
      <c r="M114" s="63">
        <v>12.03</v>
      </c>
      <c r="N114" s="63">
        <v>62.4</v>
      </c>
    </row>
    <row r="115" spans="1:14" ht="83.25">
      <c r="A115" s="55"/>
      <c r="B115" s="7" t="s">
        <v>106</v>
      </c>
      <c r="C115" s="4">
        <f>C110+C111+C112+C113+C114</f>
        <v>510</v>
      </c>
      <c r="D115" s="54">
        <f>D110+D111+D112+D113+D114</f>
        <v>9.31</v>
      </c>
      <c r="E115" s="54">
        <f>E110+E111+E112+E113+E114</f>
        <v>8.01</v>
      </c>
      <c r="F115" s="54">
        <f>F110+F111+F112+F113+F114</f>
        <v>66.74</v>
      </c>
      <c r="G115" s="54">
        <f>G110+G111+G112+G113+G114</f>
        <v>378.99</v>
      </c>
      <c r="H115" s="64"/>
      <c r="I115" s="7" t="s">
        <v>106</v>
      </c>
      <c r="J115" s="4">
        <f>J110+J111+J112+J113+J114</f>
        <v>530</v>
      </c>
      <c r="K115" s="63">
        <f>K110+K111+K112+K113+K114</f>
        <v>10.600000000000001</v>
      </c>
      <c r="L115" s="63">
        <f>L110+L111+L112+L113+L114</f>
        <v>8.13</v>
      </c>
      <c r="M115" s="63">
        <f>M110+M111+M112+M113+M114</f>
        <v>75.24</v>
      </c>
      <c r="N115" s="63">
        <f>N110+N111+N112+N113+N114</f>
        <v>419.78999999999996</v>
      </c>
    </row>
    <row r="116" spans="1:14" ht="83.25">
      <c r="A116" s="93" t="s">
        <v>8</v>
      </c>
      <c r="B116" s="93"/>
      <c r="C116" s="93"/>
      <c r="D116" s="93"/>
      <c r="E116" s="93"/>
      <c r="F116" s="93"/>
      <c r="G116" s="93"/>
      <c r="H116" s="93" t="s">
        <v>8</v>
      </c>
      <c r="I116" s="93"/>
      <c r="J116" s="93"/>
      <c r="K116" s="93"/>
      <c r="L116" s="93"/>
      <c r="M116" s="93"/>
      <c r="N116" s="93"/>
    </row>
    <row r="117" spans="1:14" ht="213" customHeight="1">
      <c r="A117" s="79">
        <v>10</v>
      </c>
      <c r="B117" s="7" t="s">
        <v>194</v>
      </c>
      <c r="C117" s="36" t="s">
        <v>29</v>
      </c>
      <c r="D117" s="78">
        <v>0.6</v>
      </c>
      <c r="E117" s="78">
        <v>0</v>
      </c>
      <c r="F117" s="78">
        <v>2.7</v>
      </c>
      <c r="G117" s="78">
        <v>12</v>
      </c>
      <c r="H117" s="79">
        <v>10</v>
      </c>
      <c r="I117" s="7" t="s">
        <v>194</v>
      </c>
      <c r="J117" s="36" t="s">
        <v>24</v>
      </c>
      <c r="K117" s="78">
        <v>1</v>
      </c>
      <c r="L117" s="78">
        <v>0</v>
      </c>
      <c r="M117" s="78">
        <v>4.5</v>
      </c>
      <c r="N117" s="78">
        <v>20</v>
      </c>
    </row>
    <row r="118" spans="1:14" ht="263.25" customHeight="1">
      <c r="A118" s="73">
        <v>47</v>
      </c>
      <c r="B118" s="7" t="s">
        <v>189</v>
      </c>
      <c r="C118" s="36" t="s">
        <v>183</v>
      </c>
      <c r="D118" s="72">
        <v>5.42</v>
      </c>
      <c r="E118" s="72">
        <v>6.12</v>
      </c>
      <c r="F118" s="72">
        <v>14.12</v>
      </c>
      <c r="G118" s="72">
        <v>148</v>
      </c>
      <c r="H118" s="73">
        <v>47</v>
      </c>
      <c r="I118" s="7" t="s">
        <v>189</v>
      </c>
      <c r="J118" s="36" t="s">
        <v>183</v>
      </c>
      <c r="K118" s="72">
        <v>5.42</v>
      </c>
      <c r="L118" s="72">
        <v>6.12</v>
      </c>
      <c r="M118" s="72">
        <v>14.12</v>
      </c>
      <c r="N118" s="72">
        <v>148</v>
      </c>
    </row>
    <row r="119" spans="1:14" ht="166.5">
      <c r="A119" s="73">
        <v>45</v>
      </c>
      <c r="B119" s="7" t="s">
        <v>172</v>
      </c>
      <c r="C119" s="73">
        <v>250</v>
      </c>
      <c r="D119" s="72">
        <v>17.1</v>
      </c>
      <c r="E119" s="72">
        <v>15.14</v>
      </c>
      <c r="F119" s="72">
        <v>14.46</v>
      </c>
      <c r="G119" s="72">
        <v>276.25</v>
      </c>
      <c r="H119" s="73">
        <v>45</v>
      </c>
      <c r="I119" s="7" t="s">
        <v>172</v>
      </c>
      <c r="J119" s="73">
        <v>250</v>
      </c>
      <c r="K119" s="72">
        <v>17.1</v>
      </c>
      <c r="L119" s="72">
        <v>15.14</v>
      </c>
      <c r="M119" s="72">
        <v>14.46</v>
      </c>
      <c r="N119" s="72">
        <v>276.25</v>
      </c>
    </row>
    <row r="120" spans="1:14" ht="136.5" customHeight="1">
      <c r="A120" s="73">
        <v>17</v>
      </c>
      <c r="B120" s="7" t="s">
        <v>71</v>
      </c>
      <c r="C120" s="4">
        <v>200</v>
      </c>
      <c r="D120" s="72">
        <v>0.08</v>
      </c>
      <c r="E120" s="72">
        <v>0</v>
      </c>
      <c r="F120" s="72">
        <v>35</v>
      </c>
      <c r="G120" s="72">
        <v>141.4</v>
      </c>
      <c r="H120" s="73">
        <v>17</v>
      </c>
      <c r="I120" s="7" t="s">
        <v>71</v>
      </c>
      <c r="J120" s="4">
        <v>200</v>
      </c>
      <c r="K120" s="72">
        <v>0.08</v>
      </c>
      <c r="L120" s="72">
        <v>0</v>
      </c>
      <c r="M120" s="72">
        <v>35</v>
      </c>
      <c r="N120" s="72">
        <v>141.4</v>
      </c>
    </row>
    <row r="121" spans="1:14" ht="83.25">
      <c r="A121" s="73" t="s">
        <v>27</v>
      </c>
      <c r="B121" s="7" t="s">
        <v>25</v>
      </c>
      <c r="C121" s="73">
        <v>60</v>
      </c>
      <c r="D121" s="72">
        <v>4.8</v>
      </c>
      <c r="E121" s="72">
        <v>0.9</v>
      </c>
      <c r="F121" s="72">
        <v>22.74</v>
      </c>
      <c r="G121" s="72">
        <v>124.8</v>
      </c>
      <c r="H121" s="73" t="s">
        <v>27</v>
      </c>
      <c r="I121" s="7" t="s">
        <v>25</v>
      </c>
      <c r="J121" s="73">
        <v>80</v>
      </c>
      <c r="K121" s="72">
        <v>6.4</v>
      </c>
      <c r="L121" s="72">
        <v>0.12</v>
      </c>
      <c r="M121" s="72">
        <v>32.08</v>
      </c>
      <c r="N121" s="72">
        <v>166.4</v>
      </c>
    </row>
    <row r="122" spans="1:14" ht="149.25" customHeight="1">
      <c r="A122" s="73" t="s">
        <v>27</v>
      </c>
      <c r="B122" s="7" t="s">
        <v>7</v>
      </c>
      <c r="C122" s="73">
        <v>30</v>
      </c>
      <c r="D122" s="72">
        <v>1.47</v>
      </c>
      <c r="E122" s="72">
        <v>0.3</v>
      </c>
      <c r="F122" s="72">
        <v>13.44</v>
      </c>
      <c r="G122" s="72">
        <v>60</v>
      </c>
      <c r="H122" s="73" t="s">
        <v>27</v>
      </c>
      <c r="I122" s="7" t="s">
        <v>7</v>
      </c>
      <c r="J122" s="73">
        <v>40</v>
      </c>
      <c r="K122" s="72">
        <v>1.96</v>
      </c>
      <c r="L122" s="72">
        <v>0.4</v>
      </c>
      <c r="M122" s="72">
        <v>17.92</v>
      </c>
      <c r="N122" s="72">
        <v>80</v>
      </c>
    </row>
    <row r="123" spans="1:14" ht="83.25">
      <c r="A123" s="73"/>
      <c r="B123" s="7" t="s">
        <v>26</v>
      </c>
      <c r="C123" s="4">
        <f>C117+C118+C119+C120+C121+C122</f>
        <v>860</v>
      </c>
      <c r="D123" s="72">
        <f>D117+D118+D119+D120+D121+D122</f>
        <v>29.47</v>
      </c>
      <c r="E123" s="72">
        <f>E117+E118+E119+E120+E121+E122</f>
        <v>22.46</v>
      </c>
      <c r="F123" s="72">
        <f>F117+F118+F119+F120+F121+F122</f>
        <v>102.46</v>
      </c>
      <c r="G123" s="72">
        <f>G117+G118+G119+G120+G121+G122</f>
        <v>762.4499999999999</v>
      </c>
      <c r="H123" s="73"/>
      <c r="I123" s="7" t="s">
        <v>26</v>
      </c>
      <c r="J123" s="4">
        <f>J117+J118+J119+J120+J121+J122</f>
        <v>930</v>
      </c>
      <c r="K123" s="72">
        <f>K117+K118+K119+K120+K121+K122</f>
        <v>31.96</v>
      </c>
      <c r="L123" s="72">
        <f>L117+L118+L119+L120+L121+L122</f>
        <v>21.78</v>
      </c>
      <c r="M123" s="72">
        <f>M117+M118+M119+M120+M121+M122</f>
        <v>118.08</v>
      </c>
      <c r="N123" s="72">
        <f>N117+N118+N119+N120+N121+N122</f>
        <v>832.05</v>
      </c>
    </row>
    <row r="124" spans="1:14" ht="83.25">
      <c r="A124" s="92" t="s">
        <v>111</v>
      </c>
      <c r="B124" s="92"/>
      <c r="C124" s="92"/>
      <c r="D124" s="92"/>
      <c r="E124" s="92"/>
      <c r="F124" s="92"/>
      <c r="G124" s="92"/>
      <c r="H124" s="92" t="s">
        <v>112</v>
      </c>
      <c r="I124" s="92"/>
      <c r="J124" s="92"/>
      <c r="K124" s="92"/>
      <c r="L124" s="92"/>
      <c r="M124" s="92"/>
      <c r="N124" s="92"/>
    </row>
    <row r="125" spans="1:14" ht="83.25">
      <c r="A125" s="55"/>
      <c r="B125" s="7"/>
      <c r="C125" s="36"/>
      <c r="D125" s="58" t="s">
        <v>1</v>
      </c>
      <c r="E125" s="58" t="s">
        <v>2</v>
      </c>
      <c r="F125" s="58" t="s">
        <v>3</v>
      </c>
      <c r="G125" s="58" t="s">
        <v>4</v>
      </c>
      <c r="H125" s="64"/>
      <c r="I125" s="7"/>
      <c r="J125" s="36"/>
      <c r="K125" s="65" t="s">
        <v>1</v>
      </c>
      <c r="L125" s="65" t="s">
        <v>2</v>
      </c>
      <c r="M125" s="65" t="s">
        <v>3</v>
      </c>
      <c r="N125" s="65" t="s">
        <v>4</v>
      </c>
    </row>
    <row r="126" spans="1:14" ht="83.25">
      <c r="A126" s="55"/>
      <c r="B126" s="37" t="s">
        <v>9</v>
      </c>
      <c r="C126" s="36"/>
      <c r="D126" s="54">
        <f>SUM(D115+D123)</f>
        <v>38.78</v>
      </c>
      <c r="E126" s="74">
        <f>SUM(E115+E123)</f>
        <v>30.47</v>
      </c>
      <c r="F126" s="74">
        <f>SUM(F115+F123)</f>
        <v>169.2</v>
      </c>
      <c r="G126" s="74">
        <f>SUM(G115+G123)</f>
        <v>1141.44</v>
      </c>
      <c r="H126" s="64"/>
      <c r="I126" s="37" t="s">
        <v>9</v>
      </c>
      <c r="J126" s="36"/>
      <c r="K126" s="63">
        <f>SUM(K115+K123)</f>
        <v>42.56</v>
      </c>
      <c r="L126" s="74">
        <f>SUM(L115+L123)</f>
        <v>29.910000000000004</v>
      </c>
      <c r="M126" s="74">
        <f>SUM(M115+M123)</f>
        <v>193.32</v>
      </c>
      <c r="N126" s="74">
        <f>SUM(N115+N123)</f>
        <v>1251.84</v>
      </c>
    </row>
    <row r="127" spans="1:14" ht="83.25">
      <c r="A127" s="55"/>
      <c r="B127" s="37" t="s">
        <v>56</v>
      </c>
      <c r="C127" s="36"/>
      <c r="D127" s="54">
        <v>46.2</v>
      </c>
      <c r="E127" s="54">
        <v>47.4</v>
      </c>
      <c r="F127" s="54">
        <v>201</v>
      </c>
      <c r="G127" s="54">
        <v>1410</v>
      </c>
      <c r="H127" s="64"/>
      <c r="I127" s="37" t="s">
        <v>56</v>
      </c>
      <c r="J127" s="36"/>
      <c r="K127" s="63">
        <v>54</v>
      </c>
      <c r="L127" s="63">
        <v>55.2</v>
      </c>
      <c r="M127" s="63">
        <v>229.8</v>
      </c>
      <c r="N127" s="63">
        <v>1632</v>
      </c>
    </row>
    <row r="128" spans="1:14" ht="231" customHeight="1">
      <c r="A128" s="57"/>
      <c r="B128" s="60" t="s">
        <v>10</v>
      </c>
      <c r="C128" s="58"/>
      <c r="D128" s="54">
        <f>D126*100/D127</f>
        <v>83.93939393939394</v>
      </c>
      <c r="E128" s="54">
        <f>E126*100/E127</f>
        <v>64.28270042194093</v>
      </c>
      <c r="F128" s="54">
        <f>F126*100/F127</f>
        <v>84.17910447761194</v>
      </c>
      <c r="G128" s="54">
        <f>G126*100/G127</f>
        <v>80.9531914893617</v>
      </c>
      <c r="H128" s="66"/>
      <c r="I128" s="68" t="s">
        <v>10</v>
      </c>
      <c r="J128" s="65"/>
      <c r="K128" s="63">
        <f>K126*100/K127</f>
        <v>78.81481481481481</v>
      </c>
      <c r="L128" s="63">
        <f>L126*100/L127</f>
        <v>54.184782608695656</v>
      </c>
      <c r="M128" s="63">
        <f>M126*100/M127</f>
        <v>84.12532637075718</v>
      </c>
      <c r="N128" s="63">
        <f>N126*100/N127</f>
        <v>76.70588235294117</v>
      </c>
    </row>
    <row r="129" spans="1:14" ht="83.25" customHeight="1">
      <c r="A129" s="93" t="s">
        <v>60</v>
      </c>
      <c r="B129" s="93"/>
      <c r="C129" s="93"/>
      <c r="D129" s="93"/>
      <c r="E129" s="93"/>
      <c r="F129" s="93"/>
      <c r="G129" s="93"/>
      <c r="H129" s="93" t="s">
        <v>64</v>
      </c>
      <c r="I129" s="93"/>
      <c r="J129" s="93"/>
      <c r="K129" s="93"/>
      <c r="L129" s="93"/>
      <c r="M129" s="93"/>
      <c r="N129" s="93"/>
    </row>
    <row r="130" spans="1:14" ht="83.25">
      <c r="A130" s="93" t="s">
        <v>11</v>
      </c>
      <c r="B130" s="93"/>
      <c r="C130" s="93"/>
      <c r="D130" s="93"/>
      <c r="E130" s="93"/>
      <c r="F130" s="93"/>
      <c r="G130" s="93"/>
      <c r="H130" s="93" t="s">
        <v>11</v>
      </c>
      <c r="I130" s="93"/>
      <c r="J130" s="93"/>
      <c r="K130" s="93"/>
      <c r="L130" s="93"/>
      <c r="M130" s="93"/>
      <c r="N130" s="93"/>
    </row>
    <row r="131" spans="1:14" ht="83.25" customHeight="1">
      <c r="A131" s="94" t="s">
        <v>186</v>
      </c>
      <c r="B131" s="93" t="s">
        <v>20</v>
      </c>
      <c r="C131" s="95" t="s">
        <v>98</v>
      </c>
      <c r="D131" s="93" t="s">
        <v>21</v>
      </c>
      <c r="E131" s="93"/>
      <c r="F131" s="93"/>
      <c r="G131" s="93" t="s">
        <v>22</v>
      </c>
      <c r="H131" s="94" t="s">
        <v>186</v>
      </c>
      <c r="I131" s="93" t="s">
        <v>20</v>
      </c>
      <c r="J131" s="95" t="s">
        <v>98</v>
      </c>
      <c r="K131" s="93" t="s">
        <v>21</v>
      </c>
      <c r="L131" s="93"/>
      <c r="M131" s="93"/>
      <c r="N131" s="93" t="s">
        <v>22</v>
      </c>
    </row>
    <row r="132" spans="1:14" ht="83.25">
      <c r="A132" s="94"/>
      <c r="B132" s="93"/>
      <c r="C132" s="95"/>
      <c r="D132" s="58" t="s">
        <v>1</v>
      </c>
      <c r="E132" s="58" t="s">
        <v>2</v>
      </c>
      <c r="F132" s="58" t="s">
        <v>3</v>
      </c>
      <c r="G132" s="93"/>
      <c r="H132" s="94"/>
      <c r="I132" s="93"/>
      <c r="J132" s="95"/>
      <c r="K132" s="65" t="s">
        <v>1</v>
      </c>
      <c r="L132" s="65" t="s">
        <v>2</v>
      </c>
      <c r="M132" s="65" t="s">
        <v>3</v>
      </c>
      <c r="N132" s="93"/>
    </row>
    <row r="133" spans="1:14" ht="83.25">
      <c r="A133" s="57">
        <v>1</v>
      </c>
      <c r="B133" s="35">
        <v>2</v>
      </c>
      <c r="C133" s="59">
        <v>3</v>
      </c>
      <c r="D133" s="35">
        <v>4</v>
      </c>
      <c r="E133" s="35">
        <v>5</v>
      </c>
      <c r="F133" s="35">
        <v>6</v>
      </c>
      <c r="G133" s="35">
        <v>7</v>
      </c>
      <c r="H133" s="66">
        <v>1</v>
      </c>
      <c r="I133" s="35">
        <v>2</v>
      </c>
      <c r="J133" s="67">
        <v>3</v>
      </c>
      <c r="K133" s="35">
        <v>4</v>
      </c>
      <c r="L133" s="35">
        <v>5</v>
      </c>
      <c r="M133" s="35">
        <v>6</v>
      </c>
      <c r="N133" s="35">
        <v>7</v>
      </c>
    </row>
    <row r="134" spans="1:14" ht="83.25" customHeight="1">
      <c r="A134" s="93" t="s">
        <v>5</v>
      </c>
      <c r="B134" s="93"/>
      <c r="C134" s="93"/>
      <c r="D134" s="93"/>
      <c r="E134" s="93"/>
      <c r="F134" s="93"/>
      <c r="G134" s="93"/>
      <c r="H134" s="93" t="s">
        <v>5</v>
      </c>
      <c r="I134" s="93"/>
      <c r="J134" s="93"/>
      <c r="K134" s="93"/>
      <c r="L134" s="93"/>
      <c r="M134" s="93"/>
      <c r="N134" s="93"/>
    </row>
    <row r="135" spans="1:14" ht="83.25">
      <c r="A135" s="55">
        <v>34</v>
      </c>
      <c r="B135" s="7" t="s">
        <v>102</v>
      </c>
      <c r="C135" s="36" t="s">
        <v>23</v>
      </c>
      <c r="D135" s="54">
        <v>19.87</v>
      </c>
      <c r="E135" s="54">
        <v>25.33</v>
      </c>
      <c r="F135" s="54">
        <v>32.13</v>
      </c>
      <c r="G135" s="54">
        <v>436</v>
      </c>
      <c r="H135" s="64">
        <v>34</v>
      </c>
      <c r="I135" s="7" t="s">
        <v>102</v>
      </c>
      <c r="J135" s="36" t="s">
        <v>154</v>
      </c>
      <c r="K135" s="63">
        <v>22.85</v>
      </c>
      <c r="L135" s="63">
        <v>29.13</v>
      </c>
      <c r="M135" s="63">
        <v>36.95</v>
      </c>
      <c r="N135" s="63">
        <v>501.4</v>
      </c>
    </row>
    <row r="136" spans="1:14" ht="166.5">
      <c r="A136" s="55">
        <v>17</v>
      </c>
      <c r="B136" s="7" t="s">
        <v>71</v>
      </c>
      <c r="C136" s="55">
        <v>200</v>
      </c>
      <c r="D136" s="54">
        <v>0.08</v>
      </c>
      <c r="E136" s="54">
        <v>0</v>
      </c>
      <c r="F136" s="54">
        <v>35</v>
      </c>
      <c r="G136" s="54">
        <v>141.4</v>
      </c>
      <c r="H136" s="64">
        <v>17</v>
      </c>
      <c r="I136" s="7" t="s">
        <v>71</v>
      </c>
      <c r="J136" s="64">
        <v>200</v>
      </c>
      <c r="K136" s="76">
        <v>0.08</v>
      </c>
      <c r="L136" s="76">
        <v>0</v>
      </c>
      <c r="M136" s="76">
        <v>35</v>
      </c>
      <c r="N136" s="76">
        <v>141.4</v>
      </c>
    </row>
    <row r="137" spans="1:14" ht="333" customHeight="1">
      <c r="A137" s="55" t="s">
        <v>27</v>
      </c>
      <c r="B137" s="7" t="s">
        <v>44</v>
      </c>
      <c r="C137" s="55">
        <v>60</v>
      </c>
      <c r="D137" s="54">
        <v>3.23</v>
      </c>
      <c r="E137" s="54">
        <v>4.2</v>
      </c>
      <c r="F137" s="54">
        <v>35.03</v>
      </c>
      <c r="G137" s="54">
        <f>D137*4+E137*9+F137*4</f>
        <v>190.84</v>
      </c>
      <c r="H137" s="64" t="s">
        <v>27</v>
      </c>
      <c r="I137" s="7" t="s">
        <v>44</v>
      </c>
      <c r="J137" s="64">
        <v>60</v>
      </c>
      <c r="K137" s="63">
        <v>3.23</v>
      </c>
      <c r="L137" s="63">
        <v>4.2</v>
      </c>
      <c r="M137" s="63">
        <v>35.03</v>
      </c>
      <c r="N137" s="63">
        <f>K137*4+L137*9+M137*4</f>
        <v>190.84</v>
      </c>
    </row>
    <row r="138" spans="1:14" ht="83.25">
      <c r="A138" s="55" t="s">
        <v>27</v>
      </c>
      <c r="B138" s="7" t="s">
        <v>7</v>
      </c>
      <c r="C138" s="55">
        <v>20</v>
      </c>
      <c r="D138" s="54">
        <v>0.98</v>
      </c>
      <c r="E138" s="54">
        <v>0.2</v>
      </c>
      <c r="F138" s="54">
        <v>8.95</v>
      </c>
      <c r="G138" s="54">
        <v>40</v>
      </c>
      <c r="H138" s="64" t="s">
        <v>27</v>
      </c>
      <c r="I138" s="7" t="s">
        <v>7</v>
      </c>
      <c r="J138" s="64">
        <v>30</v>
      </c>
      <c r="K138" s="63">
        <v>1.47</v>
      </c>
      <c r="L138" s="63">
        <v>0.3</v>
      </c>
      <c r="M138" s="63">
        <v>13.44</v>
      </c>
      <c r="N138" s="63">
        <v>60</v>
      </c>
    </row>
    <row r="139" spans="1:14" ht="83.25">
      <c r="A139" s="55" t="s">
        <v>27</v>
      </c>
      <c r="B139" s="7" t="s">
        <v>43</v>
      </c>
      <c r="C139" s="55">
        <v>20</v>
      </c>
      <c r="D139" s="54">
        <v>1.6</v>
      </c>
      <c r="E139" s="54">
        <v>0.03</v>
      </c>
      <c r="F139" s="54">
        <v>8.02</v>
      </c>
      <c r="G139" s="54">
        <v>41.6</v>
      </c>
      <c r="H139" s="64" t="s">
        <v>27</v>
      </c>
      <c r="I139" s="7" t="s">
        <v>43</v>
      </c>
      <c r="J139" s="64">
        <v>30</v>
      </c>
      <c r="K139" s="63">
        <v>2.4</v>
      </c>
      <c r="L139" s="63">
        <v>0.05</v>
      </c>
      <c r="M139" s="63">
        <v>12.03</v>
      </c>
      <c r="N139" s="63">
        <v>62.4</v>
      </c>
    </row>
    <row r="140" spans="1:14" ht="83.25">
      <c r="A140" s="55"/>
      <c r="B140" s="7" t="s">
        <v>26</v>
      </c>
      <c r="C140" s="4">
        <f>C135+C136+C137+C138+C139</f>
        <v>500</v>
      </c>
      <c r="D140" s="54">
        <f>D135+D136+D137+D138+D139</f>
        <v>25.76</v>
      </c>
      <c r="E140" s="54">
        <f>E135+E136+E137+E138+E139</f>
        <v>29.759999999999998</v>
      </c>
      <c r="F140" s="54">
        <f>F135+F136+F137+F138+F139</f>
        <v>119.13</v>
      </c>
      <c r="G140" s="54">
        <f>G135+G136+G137+G138+G139</f>
        <v>849.84</v>
      </c>
      <c r="H140" s="64"/>
      <c r="I140" s="7" t="s">
        <v>26</v>
      </c>
      <c r="J140" s="4">
        <f>J135+J136+J137+J138+J139</f>
        <v>550</v>
      </c>
      <c r="K140" s="63">
        <f>K135+K136+K137+K138+K139</f>
        <v>30.029999999999998</v>
      </c>
      <c r="L140" s="63">
        <f>L135+L136+L137+L138+L139</f>
        <v>33.67999999999999</v>
      </c>
      <c r="M140" s="63">
        <f>M135+M136+M137+M138+M139</f>
        <v>132.45</v>
      </c>
      <c r="N140" s="63">
        <f>N135+N136+N137+N138+N139</f>
        <v>956.04</v>
      </c>
    </row>
    <row r="141" spans="1:14" ht="83.25">
      <c r="A141" s="93" t="s">
        <v>8</v>
      </c>
      <c r="B141" s="93"/>
      <c r="C141" s="93"/>
      <c r="D141" s="93"/>
      <c r="E141" s="93"/>
      <c r="F141" s="93"/>
      <c r="G141" s="93"/>
      <c r="H141" s="93" t="s">
        <v>8</v>
      </c>
      <c r="I141" s="93"/>
      <c r="J141" s="93"/>
      <c r="K141" s="93"/>
      <c r="L141" s="93"/>
      <c r="M141" s="93"/>
      <c r="N141" s="93"/>
    </row>
    <row r="142" spans="1:14" ht="333" customHeight="1">
      <c r="A142" s="62">
        <v>10</v>
      </c>
      <c r="B142" s="7" t="s">
        <v>194</v>
      </c>
      <c r="C142" s="36" t="s">
        <v>29</v>
      </c>
      <c r="D142" s="61">
        <v>0.6</v>
      </c>
      <c r="E142" s="61">
        <v>0</v>
      </c>
      <c r="F142" s="61">
        <v>2.7</v>
      </c>
      <c r="G142" s="61">
        <v>12</v>
      </c>
      <c r="H142" s="64">
        <v>10</v>
      </c>
      <c r="I142" s="7" t="s">
        <v>194</v>
      </c>
      <c r="J142" s="36" t="s">
        <v>24</v>
      </c>
      <c r="K142" s="63">
        <v>1</v>
      </c>
      <c r="L142" s="63">
        <v>0</v>
      </c>
      <c r="M142" s="63">
        <v>4.5</v>
      </c>
      <c r="N142" s="63">
        <v>20</v>
      </c>
    </row>
    <row r="143" spans="1:14" ht="166.5">
      <c r="A143" s="55">
        <v>49</v>
      </c>
      <c r="B143" s="7" t="s">
        <v>126</v>
      </c>
      <c r="C143" s="36" t="s">
        <v>34</v>
      </c>
      <c r="D143" s="54">
        <v>8.26</v>
      </c>
      <c r="E143" s="54">
        <v>5.79</v>
      </c>
      <c r="F143" s="54">
        <v>20.2</v>
      </c>
      <c r="G143" s="54">
        <v>166.54</v>
      </c>
      <c r="H143" s="64">
        <v>49</v>
      </c>
      <c r="I143" s="7" t="s">
        <v>126</v>
      </c>
      <c r="J143" s="36" t="s">
        <v>34</v>
      </c>
      <c r="K143" s="63">
        <v>8.26</v>
      </c>
      <c r="L143" s="63">
        <v>5.79</v>
      </c>
      <c r="M143" s="63">
        <v>20.2</v>
      </c>
      <c r="N143" s="63">
        <v>166.54</v>
      </c>
    </row>
    <row r="144" spans="1:14" ht="83.25">
      <c r="A144" s="73">
        <v>42</v>
      </c>
      <c r="B144" s="7" t="s">
        <v>146</v>
      </c>
      <c r="C144" s="4">
        <v>200</v>
      </c>
      <c r="D144" s="72">
        <v>16.31</v>
      </c>
      <c r="E144" s="72">
        <v>17.48</v>
      </c>
      <c r="F144" s="72">
        <v>20.8</v>
      </c>
      <c r="G144" s="72">
        <v>305.85</v>
      </c>
      <c r="H144" s="73">
        <v>42</v>
      </c>
      <c r="I144" s="7" t="s">
        <v>146</v>
      </c>
      <c r="J144" s="4">
        <v>200</v>
      </c>
      <c r="K144" s="72">
        <v>16.31</v>
      </c>
      <c r="L144" s="72">
        <v>17.48</v>
      </c>
      <c r="M144" s="72">
        <v>20.8</v>
      </c>
      <c r="N144" s="72">
        <v>305.85</v>
      </c>
    </row>
    <row r="145" spans="1:14" ht="83.25">
      <c r="A145" s="62">
        <v>48</v>
      </c>
      <c r="B145" s="7" t="s">
        <v>6</v>
      </c>
      <c r="C145" s="62">
        <v>200</v>
      </c>
      <c r="D145" s="61">
        <v>0</v>
      </c>
      <c r="E145" s="61">
        <v>0</v>
      </c>
      <c r="F145" s="61">
        <v>15.04</v>
      </c>
      <c r="G145" s="61">
        <v>62</v>
      </c>
      <c r="H145" s="64">
        <v>48</v>
      </c>
      <c r="I145" s="7" t="s">
        <v>6</v>
      </c>
      <c r="J145" s="64">
        <v>200</v>
      </c>
      <c r="K145" s="63">
        <v>0</v>
      </c>
      <c r="L145" s="63">
        <v>0</v>
      </c>
      <c r="M145" s="63">
        <v>15.04</v>
      </c>
      <c r="N145" s="63">
        <v>62</v>
      </c>
    </row>
    <row r="146" spans="1:14" ht="83.25">
      <c r="A146" s="55" t="s">
        <v>27</v>
      </c>
      <c r="B146" s="7" t="s">
        <v>25</v>
      </c>
      <c r="C146" s="55">
        <v>60</v>
      </c>
      <c r="D146" s="54">
        <v>4.8</v>
      </c>
      <c r="E146" s="54">
        <v>0.9</v>
      </c>
      <c r="F146" s="54">
        <v>22.74</v>
      </c>
      <c r="G146" s="54">
        <v>124.8</v>
      </c>
      <c r="H146" s="64" t="s">
        <v>27</v>
      </c>
      <c r="I146" s="7" t="s">
        <v>25</v>
      </c>
      <c r="J146" s="64">
        <v>80</v>
      </c>
      <c r="K146" s="63">
        <v>6.4</v>
      </c>
      <c r="L146" s="63">
        <v>0.12</v>
      </c>
      <c r="M146" s="63">
        <v>32.08</v>
      </c>
      <c r="N146" s="63">
        <v>166.4</v>
      </c>
    </row>
    <row r="147" spans="1:14" ht="83.25">
      <c r="A147" s="55" t="s">
        <v>27</v>
      </c>
      <c r="B147" s="7" t="s">
        <v>7</v>
      </c>
      <c r="C147" s="55">
        <v>30</v>
      </c>
      <c r="D147" s="54">
        <v>1.47</v>
      </c>
      <c r="E147" s="54">
        <v>0.3</v>
      </c>
      <c r="F147" s="54">
        <v>13.44</v>
      </c>
      <c r="G147" s="54">
        <v>60</v>
      </c>
      <c r="H147" s="64" t="s">
        <v>27</v>
      </c>
      <c r="I147" s="7" t="s">
        <v>7</v>
      </c>
      <c r="J147" s="64">
        <v>40</v>
      </c>
      <c r="K147" s="63">
        <v>1.96</v>
      </c>
      <c r="L147" s="63">
        <v>0.4</v>
      </c>
      <c r="M147" s="63">
        <v>17.92</v>
      </c>
      <c r="N147" s="63">
        <v>80</v>
      </c>
    </row>
    <row r="148" spans="1:14" ht="83.25">
      <c r="A148" s="55"/>
      <c r="B148" s="7" t="s">
        <v>26</v>
      </c>
      <c r="C148" s="4">
        <f>C142+C143+C144+C145+C146+C147</f>
        <v>800</v>
      </c>
      <c r="D148" s="54">
        <f>D142+D143+D144+D145+D146+D147</f>
        <v>31.439999999999998</v>
      </c>
      <c r="E148" s="61">
        <f>E142+E143+E144+E145+E146+E147</f>
        <v>24.47</v>
      </c>
      <c r="F148" s="61">
        <f>F142+F143+F144+F145+F146+F147</f>
        <v>94.92</v>
      </c>
      <c r="G148" s="61">
        <f>G142+G143+G144+G145+G146+G147</f>
        <v>731.1899999999999</v>
      </c>
      <c r="H148" s="64"/>
      <c r="I148" s="7" t="s">
        <v>26</v>
      </c>
      <c r="J148" s="4">
        <f>J142+J143+J144+J145+J146+J147</f>
        <v>870</v>
      </c>
      <c r="K148" s="63">
        <f>K142+K143+K144+K145+K146+K147</f>
        <v>33.93</v>
      </c>
      <c r="L148" s="63">
        <f>L142+L143+L144+L145+L146+L147</f>
        <v>23.79</v>
      </c>
      <c r="M148" s="63">
        <f>M142+M143+M144+M145+M146+M147</f>
        <v>110.54</v>
      </c>
      <c r="N148" s="63">
        <f>N142+N143+N144+N145+N146+N147</f>
        <v>800.79</v>
      </c>
    </row>
    <row r="149" spans="1:14" ht="83.25" customHeight="1">
      <c r="A149" s="92" t="s">
        <v>111</v>
      </c>
      <c r="B149" s="92"/>
      <c r="C149" s="92"/>
      <c r="D149" s="92"/>
      <c r="E149" s="92"/>
      <c r="F149" s="92"/>
      <c r="G149" s="92"/>
      <c r="H149" s="92" t="s">
        <v>112</v>
      </c>
      <c r="I149" s="92"/>
      <c r="J149" s="92"/>
      <c r="K149" s="92"/>
      <c r="L149" s="92"/>
      <c r="M149" s="92"/>
      <c r="N149" s="92"/>
    </row>
    <row r="150" spans="1:14" ht="83.25">
      <c r="A150" s="55"/>
      <c r="B150" s="7"/>
      <c r="C150" s="36"/>
      <c r="D150" s="58" t="s">
        <v>1</v>
      </c>
      <c r="E150" s="58" t="s">
        <v>2</v>
      </c>
      <c r="F150" s="58" t="s">
        <v>3</v>
      </c>
      <c r="G150" s="58" t="s">
        <v>4</v>
      </c>
      <c r="H150" s="64"/>
      <c r="I150" s="7"/>
      <c r="J150" s="36"/>
      <c r="K150" s="65" t="s">
        <v>1</v>
      </c>
      <c r="L150" s="65" t="s">
        <v>2</v>
      </c>
      <c r="M150" s="65" t="s">
        <v>3</v>
      </c>
      <c r="N150" s="65" t="s">
        <v>4</v>
      </c>
    </row>
    <row r="151" spans="1:14" ht="83.25">
      <c r="A151" s="55"/>
      <c r="B151" s="37" t="s">
        <v>9</v>
      </c>
      <c r="C151" s="36"/>
      <c r="D151" s="54">
        <f>SUM(D140+D148)</f>
        <v>57.2</v>
      </c>
      <c r="E151" s="54">
        <f>SUM(E140+E148)</f>
        <v>54.23</v>
      </c>
      <c r="F151" s="54">
        <f>SUM(F140+F148)</f>
        <v>214.05</v>
      </c>
      <c r="G151" s="54">
        <f>SUM(G140+G148)</f>
        <v>1581.03</v>
      </c>
      <c r="H151" s="64"/>
      <c r="I151" s="37" t="s">
        <v>9</v>
      </c>
      <c r="J151" s="36"/>
      <c r="K151" s="63">
        <f>SUM(K140+K148)</f>
        <v>63.959999999999994</v>
      </c>
      <c r="L151" s="63">
        <f>SUM(L140+L148)</f>
        <v>57.46999999999999</v>
      </c>
      <c r="M151" s="63">
        <f>SUM(M140+M148)</f>
        <v>242.99</v>
      </c>
      <c r="N151" s="63">
        <f>SUM(N140+N148)</f>
        <v>1756.83</v>
      </c>
    </row>
    <row r="152" spans="1:14" ht="83.25">
      <c r="A152" s="55"/>
      <c r="B152" s="37" t="s">
        <v>56</v>
      </c>
      <c r="C152" s="36"/>
      <c r="D152" s="54">
        <v>46.2</v>
      </c>
      <c r="E152" s="54">
        <v>47.4</v>
      </c>
      <c r="F152" s="54">
        <v>201</v>
      </c>
      <c r="G152" s="54">
        <v>1410</v>
      </c>
      <c r="H152" s="64"/>
      <c r="I152" s="37" t="s">
        <v>56</v>
      </c>
      <c r="J152" s="36"/>
      <c r="K152" s="63">
        <v>54</v>
      </c>
      <c r="L152" s="63">
        <v>55.2</v>
      </c>
      <c r="M152" s="63">
        <v>229.8</v>
      </c>
      <c r="N152" s="63">
        <v>1632</v>
      </c>
    </row>
    <row r="153" spans="1:14" ht="165">
      <c r="A153" s="57"/>
      <c r="B153" s="60" t="s">
        <v>10</v>
      </c>
      <c r="C153" s="58"/>
      <c r="D153" s="54">
        <f>D151*100/D152</f>
        <v>123.8095238095238</v>
      </c>
      <c r="E153" s="54">
        <f>E151*100/E152</f>
        <v>114.40928270042194</v>
      </c>
      <c r="F153" s="54">
        <f>F151*100/F152</f>
        <v>106.49253731343283</v>
      </c>
      <c r="G153" s="54">
        <f>G151*100/G152</f>
        <v>112.12978723404255</v>
      </c>
      <c r="H153" s="66"/>
      <c r="I153" s="68" t="s">
        <v>10</v>
      </c>
      <c r="J153" s="65"/>
      <c r="K153" s="63">
        <f>K151*100/K152</f>
        <v>118.44444444444443</v>
      </c>
      <c r="L153" s="63">
        <f>L151*100/L152</f>
        <v>104.11231884057969</v>
      </c>
      <c r="M153" s="63">
        <f>M151*100/M152</f>
        <v>105.73977371627501</v>
      </c>
      <c r="N153" s="63">
        <f>N151*100/N152</f>
        <v>107.64889705882354</v>
      </c>
    </row>
    <row r="154" spans="1:14" ht="83.25" customHeight="1">
      <c r="A154" s="93" t="s">
        <v>60</v>
      </c>
      <c r="B154" s="93"/>
      <c r="C154" s="93"/>
      <c r="D154" s="93"/>
      <c r="E154" s="93"/>
      <c r="F154" s="93"/>
      <c r="G154" s="93"/>
      <c r="H154" s="93" t="s">
        <v>64</v>
      </c>
      <c r="I154" s="93"/>
      <c r="J154" s="93"/>
      <c r="K154" s="93"/>
      <c r="L154" s="93"/>
      <c r="M154" s="93"/>
      <c r="N154" s="93"/>
    </row>
    <row r="155" spans="1:14" ht="83.25">
      <c r="A155" s="93" t="s">
        <v>17</v>
      </c>
      <c r="B155" s="93"/>
      <c r="C155" s="93"/>
      <c r="D155" s="93"/>
      <c r="E155" s="93"/>
      <c r="F155" s="93"/>
      <c r="G155" s="93"/>
      <c r="H155" s="93" t="s">
        <v>17</v>
      </c>
      <c r="I155" s="93"/>
      <c r="J155" s="93"/>
      <c r="K155" s="93"/>
      <c r="L155" s="93"/>
      <c r="M155" s="93"/>
      <c r="N155" s="93"/>
    </row>
    <row r="156" spans="1:14" ht="83.25" customHeight="1">
      <c r="A156" s="94" t="s">
        <v>186</v>
      </c>
      <c r="B156" s="93" t="s">
        <v>20</v>
      </c>
      <c r="C156" s="95" t="s">
        <v>98</v>
      </c>
      <c r="D156" s="93" t="s">
        <v>21</v>
      </c>
      <c r="E156" s="93"/>
      <c r="F156" s="93"/>
      <c r="G156" s="93" t="s">
        <v>22</v>
      </c>
      <c r="H156" s="94" t="s">
        <v>186</v>
      </c>
      <c r="I156" s="93" t="s">
        <v>20</v>
      </c>
      <c r="J156" s="95" t="s">
        <v>98</v>
      </c>
      <c r="K156" s="93" t="s">
        <v>21</v>
      </c>
      <c r="L156" s="93"/>
      <c r="M156" s="93"/>
      <c r="N156" s="93" t="s">
        <v>22</v>
      </c>
    </row>
    <row r="157" spans="1:14" ht="83.25">
      <c r="A157" s="94"/>
      <c r="B157" s="93"/>
      <c r="C157" s="95"/>
      <c r="D157" s="58" t="s">
        <v>1</v>
      </c>
      <c r="E157" s="58" t="s">
        <v>2</v>
      </c>
      <c r="F157" s="58" t="s">
        <v>3</v>
      </c>
      <c r="G157" s="93"/>
      <c r="H157" s="94"/>
      <c r="I157" s="93"/>
      <c r="J157" s="95"/>
      <c r="K157" s="65" t="s">
        <v>1</v>
      </c>
      <c r="L157" s="65" t="s">
        <v>2</v>
      </c>
      <c r="M157" s="65" t="s">
        <v>3</v>
      </c>
      <c r="N157" s="93"/>
    </row>
    <row r="158" spans="1:14" ht="83.25">
      <c r="A158" s="57">
        <v>1</v>
      </c>
      <c r="B158" s="35">
        <v>2</v>
      </c>
      <c r="C158" s="59">
        <v>3</v>
      </c>
      <c r="D158" s="35">
        <v>4</v>
      </c>
      <c r="E158" s="35">
        <v>5</v>
      </c>
      <c r="F158" s="35">
        <v>6</v>
      </c>
      <c r="G158" s="35">
        <v>7</v>
      </c>
      <c r="H158" s="66">
        <v>1</v>
      </c>
      <c r="I158" s="35">
        <v>2</v>
      </c>
      <c r="J158" s="67">
        <v>3</v>
      </c>
      <c r="K158" s="35">
        <v>4</v>
      </c>
      <c r="L158" s="35">
        <v>5</v>
      </c>
      <c r="M158" s="35">
        <v>6</v>
      </c>
      <c r="N158" s="35">
        <v>7</v>
      </c>
    </row>
    <row r="159" spans="1:14" ht="83.25" customHeight="1">
      <c r="A159" s="93" t="s">
        <v>5</v>
      </c>
      <c r="B159" s="93"/>
      <c r="C159" s="93"/>
      <c r="D159" s="93"/>
      <c r="E159" s="93"/>
      <c r="F159" s="93"/>
      <c r="G159" s="93"/>
      <c r="H159" s="93" t="s">
        <v>5</v>
      </c>
      <c r="I159" s="93"/>
      <c r="J159" s="93"/>
      <c r="K159" s="93"/>
      <c r="L159" s="93"/>
      <c r="M159" s="93"/>
      <c r="N159" s="93"/>
    </row>
    <row r="160" spans="1:14" ht="249.75" customHeight="1">
      <c r="A160" s="55">
        <v>9</v>
      </c>
      <c r="B160" s="7" t="s">
        <v>173</v>
      </c>
      <c r="C160" s="36" t="s">
        <v>23</v>
      </c>
      <c r="D160" s="38">
        <v>5.73</v>
      </c>
      <c r="E160" s="38">
        <v>7.14</v>
      </c>
      <c r="F160" s="38">
        <v>40.65</v>
      </c>
      <c r="G160" s="38">
        <v>249</v>
      </c>
      <c r="H160" s="64">
        <v>9</v>
      </c>
      <c r="I160" s="7" t="s">
        <v>173</v>
      </c>
      <c r="J160" s="36" t="s">
        <v>34</v>
      </c>
      <c r="K160" s="38">
        <v>7.16</v>
      </c>
      <c r="L160" s="38">
        <v>8.93</v>
      </c>
      <c r="M160" s="38">
        <v>50.81</v>
      </c>
      <c r="N160" s="38">
        <v>311.25</v>
      </c>
    </row>
    <row r="161" spans="1:14" ht="249.75" customHeight="1">
      <c r="A161" s="55" t="s">
        <v>27</v>
      </c>
      <c r="B161" s="7" t="s">
        <v>45</v>
      </c>
      <c r="C161" s="55">
        <v>120</v>
      </c>
      <c r="D161" s="54">
        <v>1.8</v>
      </c>
      <c r="E161" s="54">
        <v>0.6</v>
      </c>
      <c r="F161" s="54">
        <v>25.2</v>
      </c>
      <c r="G161" s="54">
        <v>115.2</v>
      </c>
      <c r="H161" s="64" t="s">
        <v>27</v>
      </c>
      <c r="I161" s="7" t="s">
        <v>45</v>
      </c>
      <c r="J161" s="64">
        <v>120</v>
      </c>
      <c r="K161" s="63">
        <v>1.8</v>
      </c>
      <c r="L161" s="63">
        <v>0.6</v>
      </c>
      <c r="M161" s="63">
        <v>25.2</v>
      </c>
      <c r="N161" s="63">
        <v>115.2</v>
      </c>
    </row>
    <row r="162" spans="1:14" ht="83.25">
      <c r="A162" s="55" t="s">
        <v>27</v>
      </c>
      <c r="B162" s="7" t="s">
        <v>7</v>
      </c>
      <c r="C162" s="55">
        <v>20</v>
      </c>
      <c r="D162" s="54">
        <v>0.98</v>
      </c>
      <c r="E162" s="54">
        <v>0.2</v>
      </c>
      <c r="F162" s="54">
        <v>8.95</v>
      </c>
      <c r="G162" s="54">
        <v>40</v>
      </c>
      <c r="H162" s="64" t="s">
        <v>27</v>
      </c>
      <c r="I162" s="7" t="s">
        <v>7</v>
      </c>
      <c r="J162" s="64">
        <v>30</v>
      </c>
      <c r="K162" s="63">
        <v>1.47</v>
      </c>
      <c r="L162" s="63">
        <v>0.3</v>
      </c>
      <c r="M162" s="63">
        <v>13.44</v>
      </c>
      <c r="N162" s="63">
        <v>60</v>
      </c>
    </row>
    <row r="163" spans="1:14" ht="83.25">
      <c r="A163" s="55" t="s">
        <v>27</v>
      </c>
      <c r="B163" s="7" t="s">
        <v>43</v>
      </c>
      <c r="C163" s="55">
        <v>20</v>
      </c>
      <c r="D163" s="54">
        <v>1.6</v>
      </c>
      <c r="E163" s="54">
        <v>0.03</v>
      </c>
      <c r="F163" s="54">
        <v>8.02</v>
      </c>
      <c r="G163" s="54">
        <v>41.6</v>
      </c>
      <c r="H163" s="64" t="s">
        <v>27</v>
      </c>
      <c r="I163" s="7" t="s">
        <v>43</v>
      </c>
      <c r="J163" s="64">
        <v>30</v>
      </c>
      <c r="K163" s="63">
        <v>2.4</v>
      </c>
      <c r="L163" s="63">
        <v>0.05</v>
      </c>
      <c r="M163" s="63">
        <v>12.03</v>
      </c>
      <c r="N163" s="63">
        <v>62.4</v>
      </c>
    </row>
    <row r="164" spans="1:14" ht="83.25">
      <c r="A164" s="55">
        <v>30</v>
      </c>
      <c r="B164" s="7" t="s">
        <v>101</v>
      </c>
      <c r="C164" s="55">
        <v>200</v>
      </c>
      <c r="D164" s="54">
        <v>0.06</v>
      </c>
      <c r="E164" s="54">
        <v>0.01</v>
      </c>
      <c r="F164" s="54">
        <v>15.25</v>
      </c>
      <c r="G164" s="54">
        <v>64</v>
      </c>
      <c r="H164" s="64">
        <v>30</v>
      </c>
      <c r="I164" s="7" t="s">
        <v>101</v>
      </c>
      <c r="J164" s="64">
        <v>200</v>
      </c>
      <c r="K164" s="63">
        <v>0.06</v>
      </c>
      <c r="L164" s="63">
        <v>0.01</v>
      </c>
      <c r="M164" s="63">
        <v>15.25</v>
      </c>
      <c r="N164" s="63">
        <v>64</v>
      </c>
    </row>
    <row r="165" spans="1:14" ht="83.25">
      <c r="A165" s="77">
        <v>15</v>
      </c>
      <c r="B165" s="7" t="s">
        <v>184</v>
      </c>
      <c r="C165" s="77">
        <v>40</v>
      </c>
      <c r="D165" s="76">
        <v>3.12</v>
      </c>
      <c r="E165" s="76">
        <v>7.47</v>
      </c>
      <c r="F165" s="76">
        <v>19.81</v>
      </c>
      <c r="G165" s="76">
        <v>159</v>
      </c>
      <c r="H165" s="77">
        <v>15</v>
      </c>
      <c r="I165" s="7" t="s">
        <v>184</v>
      </c>
      <c r="J165" s="77">
        <v>40</v>
      </c>
      <c r="K165" s="76">
        <v>3.12</v>
      </c>
      <c r="L165" s="76">
        <v>7.47</v>
      </c>
      <c r="M165" s="76">
        <v>19.81</v>
      </c>
      <c r="N165" s="76">
        <v>159</v>
      </c>
    </row>
    <row r="166" spans="1:14" ht="83.25">
      <c r="A166" s="55"/>
      <c r="B166" s="7" t="s">
        <v>106</v>
      </c>
      <c r="C166" s="4">
        <f>SUM(C160+C161+C162+C163+C164+C165)</f>
        <v>600</v>
      </c>
      <c r="D166" s="54">
        <f>SUM(D160:D165)</f>
        <v>13.29</v>
      </c>
      <c r="E166" s="76">
        <f>SUM(E160:E165)</f>
        <v>15.45</v>
      </c>
      <c r="F166" s="76">
        <f>SUM(F160:F165)</f>
        <v>117.88</v>
      </c>
      <c r="G166" s="76">
        <f>SUM(G160:G165)</f>
        <v>668.8</v>
      </c>
      <c r="H166" s="64"/>
      <c r="I166" s="7" t="s">
        <v>26</v>
      </c>
      <c r="J166" s="4">
        <f>SUM(J160+J161+J162+J163+J164+J165)</f>
        <v>670</v>
      </c>
      <c r="K166" s="63">
        <f>SUM(K160:K165)</f>
        <v>16.01</v>
      </c>
      <c r="L166" s="76">
        <f>SUM(L160:L165)</f>
        <v>17.36</v>
      </c>
      <c r="M166" s="76">
        <f>SUM(M160:M165)</f>
        <v>136.54</v>
      </c>
      <c r="N166" s="76">
        <f>SUM(N160:N165)</f>
        <v>771.85</v>
      </c>
    </row>
    <row r="167" spans="1:14" ht="83.25">
      <c r="A167" s="94" t="s">
        <v>8</v>
      </c>
      <c r="B167" s="94"/>
      <c r="C167" s="94"/>
      <c r="D167" s="94"/>
      <c r="E167" s="94"/>
      <c r="F167" s="94"/>
      <c r="G167" s="94"/>
      <c r="H167" s="94" t="s">
        <v>8</v>
      </c>
      <c r="I167" s="94"/>
      <c r="J167" s="94"/>
      <c r="K167" s="94"/>
      <c r="L167" s="94"/>
      <c r="M167" s="94"/>
      <c r="N167" s="94"/>
    </row>
    <row r="168" spans="1:14" ht="249.75">
      <c r="A168" s="55">
        <v>3</v>
      </c>
      <c r="B168" s="7" t="s">
        <v>38</v>
      </c>
      <c r="C168" s="36" t="s">
        <v>29</v>
      </c>
      <c r="D168" s="54">
        <v>1.14</v>
      </c>
      <c r="E168" s="54">
        <v>5.34</v>
      </c>
      <c r="F168" s="54">
        <v>4.62</v>
      </c>
      <c r="G168" s="54">
        <v>71.4</v>
      </c>
      <c r="H168" s="64">
        <v>27</v>
      </c>
      <c r="I168" s="7" t="s">
        <v>38</v>
      </c>
      <c r="J168" s="36" t="s">
        <v>24</v>
      </c>
      <c r="K168" s="63">
        <v>1.9</v>
      </c>
      <c r="L168" s="63">
        <v>8.9</v>
      </c>
      <c r="M168" s="63">
        <v>7.7</v>
      </c>
      <c r="N168" s="63">
        <v>119</v>
      </c>
    </row>
    <row r="169" spans="1:14" ht="249.75" customHeight="1">
      <c r="A169" s="55">
        <v>19</v>
      </c>
      <c r="B169" s="7" t="s">
        <v>192</v>
      </c>
      <c r="C169" s="55">
        <v>260</v>
      </c>
      <c r="D169" s="54">
        <v>9.01</v>
      </c>
      <c r="E169" s="54">
        <v>7.99</v>
      </c>
      <c r="F169" s="54">
        <v>15.34</v>
      </c>
      <c r="G169" s="54">
        <v>171</v>
      </c>
      <c r="H169" s="64">
        <v>19</v>
      </c>
      <c r="I169" s="7" t="s">
        <v>192</v>
      </c>
      <c r="J169" s="64">
        <v>260</v>
      </c>
      <c r="K169" s="63">
        <v>9.01</v>
      </c>
      <c r="L169" s="63">
        <v>7.99</v>
      </c>
      <c r="M169" s="63">
        <v>15.34</v>
      </c>
      <c r="N169" s="63">
        <v>171</v>
      </c>
    </row>
    <row r="170" spans="1:14" ht="166.5" customHeight="1">
      <c r="A170" s="62">
        <v>12</v>
      </c>
      <c r="B170" s="7" t="s">
        <v>151</v>
      </c>
      <c r="C170" s="36" t="s">
        <v>24</v>
      </c>
      <c r="D170" s="61">
        <v>11.88</v>
      </c>
      <c r="E170" s="61">
        <v>14.04</v>
      </c>
      <c r="F170" s="61">
        <v>11.99</v>
      </c>
      <c r="G170" s="61">
        <v>221</v>
      </c>
      <c r="H170" s="64">
        <v>12</v>
      </c>
      <c r="I170" s="7" t="s">
        <v>151</v>
      </c>
      <c r="J170" s="36" t="s">
        <v>24</v>
      </c>
      <c r="K170" s="63">
        <v>11.88</v>
      </c>
      <c r="L170" s="63">
        <v>14.04</v>
      </c>
      <c r="M170" s="63">
        <v>11.99</v>
      </c>
      <c r="N170" s="63">
        <v>221</v>
      </c>
    </row>
    <row r="171" spans="1:14" ht="83.25">
      <c r="A171" s="62">
        <v>37</v>
      </c>
      <c r="B171" s="7" t="s">
        <v>147</v>
      </c>
      <c r="C171" s="62">
        <v>30</v>
      </c>
      <c r="D171" s="61">
        <v>0.34</v>
      </c>
      <c r="E171" s="61">
        <v>0.59</v>
      </c>
      <c r="F171" s="61">
        <v>2.66</v>
      </c>
      <c r="G171" s="61">
        <v>16</v>
      </c>
      <c r="H171" s="64">
        <v>37</v>
      </c>
      <c r="I171" s="7" t="s">
        <v>147</v>
      </c>
      <c r="J171" s="64">
        <v>30</v>
      </c>
      <c r="K171" s="63">
        <v>0.34</v>
      </c>
      <c r="L171" s="63">
        <v>0.59</v>
      </c>
      <c r="M171" s="63">
        <v>2.66</v>
      </c>
      <c r="N171" s="63">
        <v>16</v>
      </c>
    </row>
    <row r="172" spans="1:14" ht="166.5" customHeight="1">
      <c r="A172" s="55">
        <v>7</v>
      </c>
      <c r="B172" s="7" t="s">
        <v>32</v>
      </c>
      <c r="C172" s="55">
        <v>150</v>
      </c>
      <c r="D172" s="54">
        <v>3.12</v>
      </c>
      <c r="E172" s="54">
        <v>5.1</v>
      </c>
      <c r="F172" s="54">
        <v>18.57</v>
      </c>
      <c r="G172" s="54">
        <v>132.6</v>
      </c>
      <c r="H172" s="64">
        <v>7</v>
      </c>
      <c r="I172" s="7" t="s">
        <v>32</v>
      </c>
      <c r="J172" s="64">
        <v>200</v>
      </c>
      <c r="K172" s="63">
        <v>4.16</v>
      </c>
      <c r="L172" s="63">
        <v>6.8</v>
      </c>
      <c r="M172" s="63">
        <v>24.76</v>
      </c>
      <c r="N172" s="63">
        <v>176.8</v>
      </c>
    </row>
    <row r="173" spans="1:14" ht="83.25">
      <c r="A173" s="55">
        <v>25</v>
      </c>
      <c r="B173" s="7" t="s">
        <v>31</v>
      </c>
      <c r="C173" s="4">
        <v>200</v>
      </c>
      <c r="D173" s="54">
        <v>0.6</v>
      </c>
      <c r="E173" s="54">
        <v>0</v>
      </c>
      <c r="F173" s="54">
        <v>33</v>
      </c>
      <c r="G173" s="54">
        <v>136</v>
      </c>
      <c r="H173" s="64">
        <v>25</v>
      </c>
      <c r="I173" s="7" t="s">
        <v>31</v>
      </c>
      <c r="J173" s="4">
        <v>200</v>
      </c>
      <c r="K173" s="63">
        <v>0.6</v>
      </c>
      <c r="L173" s="63">
        <v>0</v>
      </c>
      <c r="M173" s="63">
        <v>33</v>
      </c>
      <c r="N173" s="63">
        <v>136</v>
      </c>
    </row>
    <row r="174" spans="1:14" ht="83.25">
      <c r="A174" s="55" t="s">
        <v>27</v>
      </c>
      <c r="B174" s="7" t="s">
        <v>25</v>
      </c>
      <c r="C174" s="55">
        <v>60</v>
      </c>
      <c r="D174" s="54">
        <v>4.8</v>
      </c>
      <c r="E174" s="54">
        <v>0.9</v>
      </c>
      <c r="F174" s="54">
        <v>22.74</v>
      </c>
      <c r="G174" s="54">
        <v>124.8</v>
      </c>
      <c r="H174" s="64" t="s">
        <v>27</v>
      </c>
      <c r="I174" s="7" t="s">
        <v>25</v>
      </c>
      <c r="J174" s="64">
        <v>80</v>
      </c>
      <c r="K174" s="63">
        <v>6.4</v>
      </c>
      <c r="L174" s="63">
        <v>0.12</v>
      </c>
      <c r="M174" s="63">
        <v>32.08</v>
      </c>
      <c r="N174" s="63">
        <v>166.4</v>
      </c>
    </row>
    <row r="175" spans="1:14" ht="83.25">
      <c r="A175" s="55" t="s">
        <v>27</v>
      </c>
      <c r="B175" s="7" t="s">
        <v>7</v>
      </c>
      <c r="C175" s="55">
        <v>30</v>
      </c>
      <c r="D175" s="54">
        <v>1.47</v>
      </c>
      <c r="E175" s="54">
        <v>0.3</v>
      </c>
      <c r="F175" s="54">
        <v>13.44</v>
      </c>
      <c r="G175" s="54">
        <v>60</v>
      </c>
      <c r="H175" s="64" t="s">
        <v>27</v>
      </c>
      <c r="I175" s="7" t="s">
        <v>7</v>
      </c>
      <c r="J175" s="64">
        <v>40</v>
      </c>
      <c r="K175" s="63">
        <v>1.96</v>
      </c>
      <c r="L175" s="63">
        <v>0.4</v>
      </c>
      <c r="M175" s="63">
        <v>17.92</v>
      </c>
      <c r="N175" s="63">
        <v>80</v>
      </c>
    </row>
    <row r="176" spans="1:14" ht="83.25">
      <c r="A176" s="55"/>
      <c r="B176" s="7" t="s">
        <v>26</v>
      </c>
      <c r="C176" s="4">
        <f>C168+C169+C170+C171+C172+C173+C174+C175</f>
        <v>890</v>
      </c>
      <c r="D176" s="54">
        <f>D168+D169+D170+D171+D172+D173+D174+D175</f>
        <v>32.36000000000001</v>
      </c>
      <c r="E176" s="61">
        <f>E168+E169+E170+E171+E172+E173+E174+E175</f>
        <v>34.25999999999999</v>
      </c>
      <c r="F176" s="61">
        <f>F168+F169+F170+F171+F172+F173+F174+F175</f>
        <v>122.36</v>
      </c>
      <c r="G176" s="61">
        <f>G168+G169+G170+G171+G172+G173+G174+G175</f>
        <v>932.8</v>
      </c>
      <c r="H176" s="64"/>
      <c r="I176" s="7" t="s">
        <v>26</v>
      </c>
      <c r="J176" s="4">
        <f>J168+J169+J170+J171+J172+J173+J174+J175</f>
        <v>1010</v>
      </c>
      <c r="K176" s="63">
        <f>K168+K169+K170+K171+K172+K173+K174+K175</f>
        <v>36.25</v>
      </c>
      <c r="L176" s="63">
        <f>L168+L169+L170+L171+L172+L173+L174+L175</f>
        <v>38.839999999999996</v>
      </c>
      <c r="M176" s="63">
        <f>M168+M169+M170+M171+M172+M173+M174+M175</f>
        <v>145.45</v>
      </c>
      <c r="N176" s="63">
        <f>N168+N169+N170+N171+N172+N173+N174+N175</f>
        <v>1086.1999999999998</v>
      </c>
    </row>
    <row r="177" spans="1:14" ht="83.25" customHeight="1">
      <c r="A177" s="92" t="s">
        <v>111</v>
      </c>
      <c r="B177" s="92"/>
      <c r="C177" s="92"/>
      <c r="D177" s="92"/>
      <c r="E177" s="92"/>
      <c r="F177" s="92"/>
      <c r="G177" s="92"/>
      <c r="H177" s="92" t="s">
        <v>112</v>
      </c>
      <c r="I177" s="92"/>
      <c r="J177" s="92"/>
      <c r="K177" s="92"/>
      <c r="L177" s="92"/>
      <c r="M177" s="92"/>
      <c r="N177" s="92"/>
    </row>
    <row r="178" spans="1:14" ht="83.25">
      <c r="A178" s="55"/>
      <c r="B178" s="7"/>
      <c r="C178" s="36"/>
      <c r="D178" s="58" t="s">
        <v>1</v>
      </c>
      <c r="E178" s="58" t="s">
        <v>2</v>
      </c>
      <c r="F178" s="58" t="s">
        <v>3</v>
      </c>
      <c r="G178" s="58" t="s">
        <v>4</v>
      </c>
      <c r="H178" s="64"/>
      <c r="I178" s="7"/>
      <c r="J178" s="36"/>
      <c r="K178" s="65" t="s">
        <v>1</v>
      </c>
      <c r="L178" s="65" t="s">
        <v>2</v>
      </c>
      <c r="M178" s="65" t="s">
        <v>3</v>
      </c>
      <c r="N178" s="65" t="s">
        <v>4</v>
      </c>
    </row>
    <row r="179" spans="1:14" ht="83.25">
      <c r="A179" s="55"/>
      <c r="B179" s="37" t="s">
        <v>9</v>
      </c>
      <c r="C179" s="36"/>
      <c r="D179" s="54">
        <f>SUM(D166+D176)</f>
        <v>45.650000000000006</v>
      </c>
      <c r="E179" s="54">
        <f>SUM(E166+E176)</f>
        <v>49.709999999999994</v>
      </c>
      <c r="F179" s="54">
        <f>SUM(F166+F176)</f>
        <v>240.24</v>
      </c>
      <c r="G179" s="54">
        <f>SUM(G166+G176)</f>
        <v>1601.6</v>
      </c>
      <c r="H179" s="64"/>
      <c r="I179" s="37" t="s">
        <v>9</v>
      </c>
      <c r="J179" s="36"/>
      <c r="K179" s="63">
        <f>K166+K176</f>
        <v>52.260000000000005</v>
      </c>
      <c r="L179" s="63">
        <f>L166+L176</f>
        <v>56.199999999999996</v>
      </c>
      <c r="M179" s="63">
        <f>M166+M176</f>
        <v>281.99</v>
      </c>
      <c r="N179" s="63">
        <f>N166+N176</f>
        <v>1858.0499999999997</v>
      </c>
    </row>
    <row r="180" spans="1:14" ht="83.25">
      <c r="A180" s="55"/>
      <c r="B180" s="37" t="s">
        <v>56</v>
      </c>
      <c r="C180" s="36"/>
      <c r="D180" s="54">
        <v>46.2</v>
      </c>
      <c r="E180" s="54">
        <v>47.4</v>
      </c>
      <c r="F180" s="54">
        <v>201</v>
      </c>
      <c r="G180" s="54">
        <v>1410</v>
      </c>
      <c r="H180" s="64"/>
      <c r="I180" s="37" t="s">
        <v>56</v>
      </c>
      <c r="J180" s="36"/>
      <c r="K180" s="63">
        <v>54</v>
      </c>
      <c r="L180" s="63">
        <v>55.2</v>
      </c>
      <c r="M180" s="63">
        <v>229.8</v>
      </c>
      <c r="N180" s="63">
        <v>1632</v>
      </c>
    </row>
    <row r="181" spans="1:14" ht="165">
      <c r="A181" s="57"/>
      <c r="B181" s="60" t="s">
        <v>10</v>
      </c>
      <c r="C181" s="58"/>
      <c r="D181" s="54">
        <f>D179*100/D180</f>
        <v>98.80952380952382</v>
      </c>
      <c r="E181" s="54">
        <f>E179*100/E180</f>
        <v>104.87341772151898</v>
      </c>
      <c r="F181" s="54">
        <f>F179*100/F180</f>
        <v>119.5223880597015</v>
      </c>
      <c r="G181" s="54">
        <f>G179*100/G180</f>
        <v>113.58865248226951</v>
      </c>
      <c r="H181" s="66"/>
      <c r="I181" s="68" t="s">
        <v>10</v>
      </c>
      <c r="J181" s="65"/>
      <c r="K181" s="63">
        <f>K179*100/K180</f>
        <v>96.7777777777778</v>
      </c>
      <c r="L181" s="63">
        <f>L179*100/L180</f>
        <v>101.81159420289855</v>
      </c>
      <c r="M181" s="63">
        <f>M179*100/M180</f>
        <v>122.71105308964316</v>
      </c>
      <c r="N181" s="63">
        <f>N179*100/N180</f>
        <v>113.85110294117645</v>
      </c>
    </row>
    <row r="182" spans="1:14" ht="83.25">
      <c r="A182" s="93" t="s">
        <v>60</v>
      </c>
      <c r="B182" s="93"/>
      <c r="C182" s="93"/>
      <c r="D182" s="93"/>
      <c r="E182" s="93"/>
      <c r="F182" s="93"/>
      <c r="G182" s="93"/>
      <c r="H182" s="93" t="s">
        <v>64</v>
      </c>
      <c r="I182" s="93"/>
      <c r="J182" s="93"/>
      <c r="K182" s="93"/>
      <c r="L182" s="93"/>
      <c r="M182" s="93"/>
      <c r="N182" s="93"/>
    </row>
    <row r="183" spans="1:14" ht="83.25" customHeight="1">
      <c r="A183" s="93" t="s">
        <v>16</v>
      </c>
      <c r="B183" s="93"/>
      <c r="C183" s="93"/>
      <c r="D183" s="93"/>
      <c r="E183" s="93"/>
      <c r="F183" s="93"/>
      <c r="G183" s="93"/>
      <c r="H183" s="93" t="s">
        <v>16</v>
      </c>
      <c r="I183" s="93"/>
      <c r="J183" s="93"/>
      <c r="K183" s="93"/>
      <c r="L183" s="93"/>
      <c r="M183" s="93"/>
      <c r="N183" s="93"/>
    </row>
    <row r="184" spans="1:14" ht="83.25">
      <c r="A184" s="94" t="s">
        <v>186</v>
      </c>
      <c r="B184" s="93" t="s">
        <v>20</v>
      </c>
      <c r="C184" s="95" t="s">
        <v>98</v>
      </c>
      <c r="D184" s="93" t="s">
        <v>21</v>
      </c>
      <c r="E184" s="93"/>
      <c r="F184" s="93"/>
      <c r="G184" s="93" t="s">
        <v>22</v>
      </c>
      <c r="H184" s="94" t="s">
        <v>186</v>
      </c>
      <c r="I184" s="93" t="s">
        <v>20</v>
      </c>
      <c r="J184" s="95" t="s">
        <v>98</v>
      </c>
      <c r="K184" s="93" t="s">
        <v>21</v>
      </c>
      <c r="L184" s="93"/>
      <c r="M184" s="93"/>
      <c r="N184" s="93" t="s">
        <v>22</v>
      </c>
    </row>
    <row r="185" spans="1:14" ht="83.25">
      <c r="A185" s="94"/>
      <c r="B185" s="93"/>
      <c r="C185" s="95"/>
      <c r="D185" s="58" t="s">
        <v>1</v>
      </c>
      <c r="E185" s="58" t="s">
        <v>2</v>
      </c>
      <c r="F185" s="58" t="s">
        <v>3</v>
      </c>
      <c r="G185" s="93"/>
      <c r="H185" s="94"/>
      <c r="I185" s="93"/>
      <c r="J185" s="95"/>
      <c r="K185" s="65" t="s">
        <v>1</v>
      </c>
      <c r="L185" s="65" t="s">
        <v>2</v>
      </c>
      <c r="M185" s="65" t="s">
        <v>3</v>
      </c>
      <c r="N185" s="93"/>
    </row>
    <row r="186" spans="1:14" ht="83.25" customHeight="1">
      <c r="A186" s="57">
        <v>1</v>
      </c>
      <c r="B186" s="35">
        <v>2</v>
      </c>
      <c r="C186" s="59">
        <v>3</v>
      </c>
      <c r="D186" s="35">
        <v>4</v>
      </c>
      <c r="E186" s="35">
        <v>5</v>
      </c>
      <c r="F186" s="35">
        <v>6</v>
      </c>
      <c r="G186" s="35">
        <v>7</v>
      </c>
      <c r="H186" s="66">
        <v>1</v>
      </c>
      <c r="I186" s="35">
        <v>2</v>
      </c>
      <c r="J186" s="67">
        <v>3</v>
      </c>
      <c r="K186" s="35">
        <v>4</v>
      </c>
      <c r="L186" s="35">
        <v>5</v>
      </c>
      <c r="M186" s="35">
        <v>6</v>
      </c>
      <c r="N186" s="35">
        <v>7</v>
      </c>
    </row>
    <row r="187" spans="1:14" ht="83.25">
      <c r="A187" s="93" t="s">
        <v>5</v>
      </c>
      <c r="B187" s="93"/>
      <c r="C187" s="93"/>
      <c r="D187" s="93"/>
      <c r="E187" s="93"/>
      <c r="F187" s="93"/>
      <c r="G187" s="93"/>
      <c r="H187" s="93" t="s">
        <v>5</v>
      </c>
      <c r="I187" s="93"/>
      <c r="J187" s="93"/>
      <c r="K187" s="93"/>
      <c r="L187" s="93"/>
      <c r="M187" s="93"/>
      <c r="N187" s="93"/>
    </row>
    <row r="188" spans="1:14" ht="83.25">
      <c r="A188" s="55">
        <v>6</v>
      </c>
      <c r="B188" s="7" t="s">
        <v>120</v>
      </c>
      <c r="C188" s="4">
        <v>100</v>
      </c>
      <c r="D188" s="54">
        <v>21.1</v>
      </c>
      <c r="E188" s="54">
        <v>13.6</v>
      </c>
      <c r="F188" s="54">
        <v>0</v>
      </c>
      <c r="G188" s="54">
        <v>211</v>
      </c>
      <c r="H188" s="64">
        <v>6</v>
      </c>
      <c r="I188" s="7" t="s">
        <v>120</v>
      </c>
      <c r="J188" s="4">
        <v>100</v>
      </c>
      <c r="K188" s="63">
        <v>21.1</v>
      </c>
      <c r="L188" s="63">
        <v>13.6</v>
      </c>
      <c r="M188" s="63">
        <v>0</v>
      </c>
      <c r="N188" s="63">
        <v>211</v>
      </c>
    </row>
    <row r="189" spans="1:14" ht="192" customHeight="1">
      <c r="A189" s="73">
        <v>11</v>
      </c>
      <c r="B189" s="7" t="s">
        <v>104</v>
      </c>
      <c r="C189" s="73">
        <v>150</v>
      </c>
      <c r="D189" s="72">
        <v>5.66</v>
      </c>
      <c r="E189" s="72">
        <v>6.75</v>
      </c>
      <c r="F189" s="72">
        <v>29.04</v>
      </c>
      <c r="G189" s="72">
        <v>144.9</v>
      </c>
      <c r="H189" s="73">
        <v>11</v>
      </c>
      <c r="I189" s="7" t="s">
        <v>104</v>
      </c>
      <c r="J189" s="73">
        <v>200</v>
      </c>
      <c r="K189" s="72">
        <v>7.54</v>
      </c>
      <c r="L189" s="72">
        <v>9</v>
      </c>
      <c r="M189" s="72">
        <v>38.72</v>
      </c>
      <c r="N189" s="72">
        <v>193.2</v>
      </c>
    </row>
    <row r="190" spans="1:14" ht="83.25">
      <c r="A190" s="77">
        <v>25</v>
      </c>
      <c r="B190" s="7" t="s">
        <v>31</v>
      </c>
      <c r="C190" s="4">
        <v>200</v>
      </c>
      <c r="D190" s="76">
        <v>0.6</v>
      </c>
      <c r="E190" s="76">
        <v>0</v>
      </c>
      <c r="F190" s="76">
        <v>33</v>
      </c>
      <c r="G190" s="76">
        <v>136</v>
      </c>
      <c r="H190" s="77">
        <v>25</v>
      </c>
      <c r="I190" s="7" t="s">
        <v>31</v>
      </c>
      <c r="J190" s="4">
        <v>200</v>
      </c>
      <c r="K190" s="76">
        <v>0.6</v>
      </c>
      <c r="L190" s="76">
        <v>0</v>
      </c>
      <c r="M190" s="76">
        <v>33</v>
      </c>
      <c r="N190" s="76">
        <v>136</v>
      </c>
    </row>
    <row r="191" spans="1:14" ht="125.25" customHeight="1">
      <c r="A191" s="55" t="s">
        <v>27</v>
      </c>
      <c r="B191" s="7" t="s">
        <v>7</v>
      </c>
      <c r="C191" s="55">
        <v>20</v>
      </c>
      <c r="D191" s="54">
        <v>0.98</v>
      </c>
      <c r="E191" s="54">
        <v>0.2</v>
      </c>
      <c r="F191" s="54">
        <v>8.95</v>
      </c>
      <c r="G191" s="54">
        <v>40</v>
      </c>
      <c r="H191" s="64" t="s">
        <v>27</v>
      </c>
      <c r="I191" s="7" t="s">
        <v>7</v>
      </c>
      <c r="J191" s="64">
        <v>30</v>
      </c>
      <c r="K191" s="63">
        <v>1.47</v>
      </c>
      <c r="L191" s="63">
        <v>0.3</v>
      </c>
      <c r="M191" s="63">
        <v>13.44</v>
      </c>
      <c r="N191" s="63">
        <v>60</v>
      </c>
    </row>
    <row r="192" spans="1:14" ht="83.25">
      <c r="A192" s="77" t="s">
        <v>27</v>
      </c>
      <c r="B192" s="7" t="s">
        <v>25</v>
      </c>
      <c r="C192" s="77">
        <v>60</v>
      </c>
      <c r="D192" s="76">
        <v>4.8</v>
      </c>
      <c r="E192" s="76">
        <v>0.9</v>
      </c>
      <c r="F192" s="76">
        <v>22.74</v>
      </c>
      <c r="G192" s="76">
        <v>124.8</v>
      </c>
      <c r="H192" s="77" t="s">
        <v>27</v>
      </c>
      <c r="I192" s="7" t="s">
        <v>25</v>
      </c>
      <c r="J192" s="77">
        <v>80</v>
      </c>
      <c r="K192" s="76">
        <v>6.4</v>
      </c>
      <c r="L192" s="76">
        <v>0.12</v>
      </c>
      <c r="M192" s="76">
        <v>32.08</v>
      </c>
      <c r="N192" s="76">
        <v>166.4</v>
      </c>
    </row>
    <row r="193" spans="1:14" ht="83.25">
      <c r="A193" s="55"/>
      <c r="B193" s="7" t="s">
        <v>26</v>
      </c>
      <c r="C193" s="4">
        <f>C188+C189+C190+C191+C192</f>
        <v>530</v>
      </c>
      <c r="D193" s="54">
        <f>D188+D189+D190+D191+D192</f>
        <v>33.14</v>
      </c>
      <c r="E193" s="54">
        <f>E188+E189+E190+E191+E192</f>
        <v>21.45</v>
      </c>
      <c r="F193" s="54">
        <f>F188+F189+F190+F191+F192</f>
        <v>93.72999999999999</v>
      </c>
      <c r="G193" s="54">
        <f>G188+G189+G190+G191+G192</f>
        <v>656.6999999999999</v>
      </c>
      <c r="H193" s="64"/>
      <c r="I193" s="7" t="s">
        <v>26</v>
      </c>
      <c r="J193" s="4">
        <f>J188+J189+J190+J191+J192</f>
        <v>610</v>
      </c>
      <c r="K193" s="63">
        <f>K188+K189+K190+K191+K192</f>
        <v>37.11</v>
      </c>
      <c r="L193" s="63">
        <f>L188+L189+L190+L191+L192</f>
        <v>23.020000000000003</v>
      </c>
      <c r="M193" s="63">
        <f>M188+M189+M190+M191+M192</f>
        <v>117.24</v>
      </c>
      <c r="N193" s="63">
        <f>N188+N189+N190+N191+N192</f>
        <v>766.6</v>
      </c>
    </row>
    <row r="194" spans="1:14" ht="145.5" customHeight="1">
      <c r="A194" s="93" t="s">
        <v>8</v>
      </c>
      <c r="B194" s="93"/>
      <c r="C194" s="93"/>
      <c r="D194" s="93"/>
      <c r="E194" s="93"/>
      <c r="F194" s="93"/>
      <c r="G194" s="93"/>
      <c r="H194" s="93" t="s">
        <v>8</v>
      </c>
      <c r="I194" s="93"/>
      <c r="J194" s="93"/>
      <c r="K194" s="93"/>
      <c r="L194" s="93"/>
      <c r="M194" s="93"/>
      <c r="N194" s="93"/>
    </row>
    <row r="195" spans="1:14" ht="166.5">
      <c r="A195" s="55">
        <v>4</v>
      </c>
      <c r="B195" s="7" t="s">
        <v>136</v>
      </c>
      <c r="C195" s="36" t="s">
        <v>29</v>
      </c>
      <c r="D195" s="54">
        <v>0.48</v>
      </c>
      <c r="E195" s="54">
        <v>0.06</v>
      </c>
      <c r="F195" s="54">
        <v>1.02</v>
      </c>
      <c r="G195" s="54">
        <v>7.8</v>
      </c>
      <c r="H195" s="64">
        <v>4</v>
      </c>
      <c r="I195" s="7" t="s">
        <v>136</v>
      </c>
      <c r="J195" s="36" t="s">
        <v>24</v>
      </c>
      <c r="K195" s="63">
        <v>0.8</v>
      </c>
      <c r="L195" s="63">
        <v>0.1</v>
      </c>
      <c r="M195" s="63">
        <v>1.7</v>
      </c>
      <c r="N195" s="63">
        <v>13</v>
      </c>
    </row>
    <row r="196" spans="1:14" ht="83.25">
      <c r="A196" s="55">
        <v>54</v>
      </c>
      <c r="B196" s="7" t="s">
        <v>182</v>
      </c>
      <c r="C196" s="36" t="s">
        <v>34</v>
      </c>
      <c r="D196" s="54">
        <v>8.48</v>
      </c>
      <c r="E196" s="54">
        <v>3.83</v>
      </c>
      <c r="F196" s="54">
        <v>13.82</v>
      </c>
      <c r="G196" s="54">
        <v>138</v>
      </c>
      <c r="H196" s="64">
        <v>54</v>
      </c>
      <c r="I196" s="7" t="s">
        <v>182</v>
      </c>
      <c r="J196" s="36" t="s">
        <v>34</v>
      </c>
      <c r="K196" s="63">
        <v>8.48</v>
      </c>
      <c r="L196" s="63">
        <v>3.83</v>
      </c>
      <c r="M196" s="63">
        <v>13.82</v>
      </c>
      <c r="N196" s="63">
        <v>138</v>
      </c>
    </row>
    <row r="197" spans="1:14" ht="249.75">
      <c r="A197" s="55">
        <v>44</v>
      </c>
      <c r="B197" s="7" t="s">
        <v>171</v>
      </c>
      <c r="C197" s="36" t="s">
        <v>152</v>
      </c>
      <c r="D197" s="54">
        <v>15.21</v>
      </c>
      <c r="E197" s="54">
        <v>13.76</v>
      </c>
      <c r="F197" s="54">
        <v>13.33</v>
      </c>
      <c r="G197" s="54">
        <v>235</v>
      </c>
      <c r="H197" s="64">
        <v>44</v>
      </c>
      <c r="I197" s="7" t="s">
        <v>171</v>
      </c>
      <c r="J197" s="36" t="s">
        <v>119</v>
      </c>
      <c r="K197" s="63">
        <v>16.91</v>
      </c>
      <c r="L197" s="63">
        <v>15.68</v>
      </c>
      <c r="M197" s="63">
        <v>14.82</v>
      </c>
      <c r="N197" s="63">
        <v>265.33</v>
      </c>
    </row>
    <row r="198" spans="1:14" ht="83.25">
      <c r="A198" s="55">
        <v>16</v>
      </c>
      <c r="B198" s="7" t="s">
        <v>175</v>
      </c>
      <c r="C198" s="55">
        <v>150</v>
      </c>
      <c r="D198" s="54">
        <v>3</v>
      </c>
      <c r="E198" s="54">
        <v>5.4</v>
      </c>
      <c r="F198" s="54">
        <v>15.9</v>
      </c>
      <c r="G198" s="54">
        <v>124.5</v>
      </c>
      <c r="H198" s="64">
        <v>16</v>
      </c>
      <c r="I198" s="7" t="s">
        <v>175</v>
      </c>
      <c r="J198" s="64">
        <v>200</v>
      </c>
      <c r="K198" s="63">
        <v>4</v>
      </c>
      <c r="L198" s="63">
        <v>7.2</v>
      </c>
      <c r="M198" s="63">
        <v>21.2</v>
      </c>
      <c r="N198" s="63">
        <v>166</v>
      </c>
    </row>
    <row r="199" spans="1:14" ht="83.25">
      <c r="A199" s="77">
        <v>48</v>
      </c>
      <c r="B199" s="7" t="s">
        <v>6</v>
      </c>
      <c r="C199" s="77">
        <v>200</v>
      </c>
      <c r="D199" s="76">
        <v>0</v>
      </c>
      <c r="E199" s="76">
        <v>0</v>
      </c>
      <c r="F199" s="76">
        <v>15.04</v>
      </c>
      <c r="G199" s="76">
        <v>62</v>
      </c>
      <c r="H199" s="77">
        <v>48</v>
      </c>
      <c r="I199" s="7" t="s">
        <v>6</v>
      </c>
      <c r="J199" s="77">
        <v>200</v>
      </c>
      <c r="K199" s="76">
        <v>0</v>
      </c>
      <c r="L199" s="76">
        <v>0</v>
      </c>
      <c r="M199" s="76">
        <v>15.04</v>
      </c>
      <c r="N199" s="76">
        <v>62</v>
      </c>
    </row>
    <row r="200" spans="1:14" ht="83.25">
      <c r="A200" s="55" t="s">
        <v>27</v>
      </c>
      <c r="B200" s="7" t="s">
        <v>25</v>
      </c>
      <c r="C200" s="55">
        <v>60</v>
      </c>
      <c r="D200" s="54">
        <v>4.8</v>
      </c>
      <c r="E200" s="54">
        <v>0.9</v>
      </c>
      <c r="F200" s="54">
        <v>22.74</v>
      </c>
      <c r="G200" s="54">
        <v>124.8</v>
      </c>
      <c r="H200" s="64" t="s">
        <v>27</v>
      </c>
      <c r="I200" s="7" t="s">
        <v>25</v>
      </c>
      <c r="J200" s="64">
        <v>80</v>
      </c>
      <c r="K200" s="63">
        <v>6.4</v>
      </c>
      <c r="L200" s="63">
        <v>0.12</v>
      </c>
      <c r="M200" s="63">
        <v>32.08</v>
      </c>
      <c r="N200" s="63">
        <v>166.4</v>
      </c>
    </row>
    <row r="201" spans="1:14" ht="83.25">
      <c r="A201" s="55" t="s">
        <v>27</v>
      </c>
      <c r="B201" s="7" t="s">
        <v>7</v>
      </c>
      <c r="C201" s="55">
        <v>30</v>
      </c>
      <c r="D201" s="54">
        <v>1.47</v>
      </c>
      <c r="E201" s="54">
        <v>0.3</v>
      </c>
      <c r="F201" s="54">
        <v>13.44</v>
      </c>
      <c r="G201" s="54">
        <v>60</v>
      </c>
      <c r="H201" s="64" t="s">
        <v>27</v>
      </c>
      <c r="I201" s="7" t="s">
        <v>7</v>
      </c>
      <c r="J201" s="64">
        <v>40</v>
      </c>
      <c r="K201" s="63">
        <v>1.96</v>
      </c>
      <c r="L201" s="63">
        <v>0.4</v>
      </c>
      <c r="M201" s="63">
        <v>17.92</v>
      </c>
      <c r="N201" s="63">
        <v>80</v>
      </c>
    </row>
    <row r="202" spans="1:14" ht="83.25" customHeight="1">
      <c r="A202" s="55"/>
      <c r="B202" s="7" t="s">
        <v>26</v>
      </c>
      <c r="C202" s="4">
        <f>C195+C196+C197+C198+C199+C200+C201</f>
        <v>844</v>
      </c>
      <c r="D202" s="54">
        <f>D195+D196+D197+D198+D199+D200+D201</f>
        <v>33.440000000000005</v>
      </c>
      <c r="E202" s="54">
        <f>E195+E196+E197+E198+E199+E200+E201</f>
        <v>24.249999999999996</v>
      </c>
      <c r="F202" s="54">
        <f>F195+F196+F197+F198+F199+F200+F201</f>
        <v>95.28999999999999</v>
      </c>
      <c r="G202" s="54">
        <f>G195+G196+G197+G198+G199+G200+G201</f>
        <v>752.0999999999999</v>
      </c>
      <c r="H202" s="64"/>
      <c r="I202" s="7" t="s">
        <v>26</v>
      </c>
      <c r="J202" s="4">
        <f>J195+J196+J197+J198+J199+J200+J201</f>
        <v>975</v>
      </c>
      <c r="K202" s="63">
        <f>K195+K196+K197+K198+K199+K200+K201</f>
        <v>38.550000000000004</v>
      </c>
      <c r="L202" s="63">
        <f>L195+L196+L197+L198+L199+L200+L201</f>
        <v>27.33</v>
      </c>
      <c r="M202" s="63">
        <f>M195+M196+M197+M198+M199+M200+M201</f>
        <v>116.58</v>
      </c>
      <c r="N202" s="63">
        <f>N195+N196+N197+N198+N199+N200+N201</f>
        <v>890.7299999999999</v>
      </c>
    </row>
    <row r="203" spans="1:14" ht="83.25">
      <c r="A203" s="92" t="s">
        <v>111</v>
      </c>
      <c r="B203" s="92"/>
      <c r="C203" s="92"/>
      <c r="D203" s="92"/>
      <c r="E203" s="92"/>
      <c r="F203" s="92"/>
      <c r="G203" s="92"/>
      <c r="H203" s="92" t="s">
        <v>112</v>
      </c>
      <c r="I203" s="92"/>
      <c r="J203" s="92"/>
      <c r="K203" s="92"/>
      <c r="L203" s="92"/>
      <c r="M203" s="92"/>
      <c r="N203" s="92"/>
    </row>
    <row r="204" spans="1:14" ht="83.25">
      <c r="A204" s="55"/>
      <c r="B204" s="7"/>
      <c r="C204" s="36"/>
      <c r="D204" s="58" t="s">
        <v>1</v>
      </c>
      <c r="E204" s="58" t="s">
        <v>2</v>
      </c>
      <c r="F204" s="58" t="s">
        <v>3</v>
      </c>
      <c r="G204" s="58" t="s">
        <v>4</v>
      </c>
      <c r="H204" s="64"/>
      <c r="I204" s="7"/>
      <c r="J204" s="36"/>
      <c r="K204" s="65" t="s">
        <v>1</v>
      </c>
      <c r="L204" s="65" t="s">
        <v>2</v>
      </c>
      <c r="M204" s="65" t="s">
        <v>3</v>
      </c>
      <c r="N204" s="65" t="s">
        <v>4</v>
      </c>
    </row>
    <row r="205" spans="1:14" ht="83.25">
      <c r="A205" s="55"/>
      <c r="B205" s="37" t="s">
        <v>9</v>
      </c>
      <c r="C205" s="36"/>
      <c r="D205" s="54">
        <f>SUM(D193+D202)</f>
        <v>66.58000000000001</v>
      </c>
      <c r="E205" s="54">
        <f>SUM(E193+E202)</f>
        <v>45.699999999999996</v>
      </c>
      <c r="F205" s="54">
        <f>SUM(F193+F202)</f>
        <v>189.01999999999998</v>
      </c>
      <c r="G205" s="54">
        <f>SUM(G193+G202)</f>
        <v>1408.7999999999997</v>
      </c>
      <c r="H205" s="64"/>
      <c r="I205" s="37" t="s">
        <v>9</v>
      </c>
      <c r="J205" s="36"/>
      <c r="K205" s="63">
        <f>SUM(K193+K202)</f>
        <v>75.66</v>
      </c>
      <c r="L205" s="63">
        <f>SUM(L193+L202)</f>
        <v>50.35</v>
      </c>
      <c r="M205" s="63">
        <f>SUM(M193+M202)</f>
        <v>233.82</v>
      </c>
      <c r="N205" s="63">
        <f>SUM(N193+N202)</f>
        <v>1657.33</v>
      </c>
    </row>
    <row r="206" spans="1:14" ht="83.25">
      <c r="A206" s="55"/>
      <c r="B206" s="37" t="s">
        <v>56</v>
      </c>
      <c r="C206" s="36"/>
      <c r="D206" s="54">
        <v>46.2</v>
      </c>
      <c r="E206" s="54">
        <v>47.4</v>
      </c>
      <c r="F206" s="54">
        <v>201</v>
      </c>
      <c r="G206" s="54">
        <v>1410</v>
      </c>
      <c r="H206" s="64"/>
      <c r="I206" s="37" t="s">
        <v>56</v>
      </c>
      <c r="J206" s="36"/>
      <c r="K206" s="63">
        <v>54</v>
      </c>
      <c r="L206" s="63">
        <v>55.2</v>
      </c>
      <c r="M206" s="63">
        <v>229.8</v>
      </c>
      <c r="N206" s="63">
        <v>1632</v>
      </c>
    </row>
    <row r="207" spans="1:14" ht="165" customHeight="1">
      <c r="A207" s="57"/>
      <c r="B207" s="60" t="s">
        <v>10</v>
      </c>
      <c r="C207" s="58"/>
      <c r="D207" s="54">
        <f>D205*100/D206</f>
        <v>144.11255411255414</v>
      </c>
      <c r="E207" s="54">
        <f>E205*100/E206</f>
        <v>96.41350210970464</v>
      </c>
      <c r="F207" s="54">
        <f>F205*100/F206</f>
        <v>94.03980099502488</v>
      </c>
      <c r="G207" s="54">
        <f>G205*100/G206</f>
        <v>99.91489361702125</v>
      </c>
      <c r="H207" s="66"/>
      <c r="I207" s="68" t="s">
        <v>10</v>
      </c>
      <c r="J207" s="65"/>
      <c r="K207" s="63">
        <f>K205*100/K206</f>
        <v>140.11111111111111</v>
      </c>
      <c r="L207" s="63">
        <f>L205*100/L206</f>
        <v>91.21376811594203</v>
      </c>
      <c r="M207" s="63">
        <f>M205*100/M206</f>
        <v>101.74934725848563</v>
      </c>
      <c r="N207" s="63">
        <f>N205*100/N206</f>
        <v>101.55208333333333</v>
      </c>
    </row>
    <row r="208" spans="1:14" ht="83.25">
      <c r="A208" s="93" t="s">
        <v>60</v>
      </c>
      <c r="B208" s="93"/>
      <c r="C208" s="93"/>
      <c r="D208" s="93"/>
      <c r="E208" s="93"/>
      <c r="F208" s="93"/>
      <c r="G208" s="93"/>
      <c r="H208" s="93" t="s">
        <v>64</v>
      </c>
      <c r="I208" s="93"/>
      <c r="J208" s="93"/>
      <c r="K208" s="93"/>
      <c r="L208" s="93"/>
      <c r="M208" s="93"/>
      <c r="N208" s="93"/>
    </row>
    <row r="209" spans="1:14" ht="83.25" customHeight="1">
      <c r="A209" s="93" t="s">
        <v>0</v>
      </c>
      <c r="B209" s="93"/>
      <c r="C209" s="93"/>
      <c r="D209" s="93"/>
      <c r="E209" s="93"/>
      <c r="F209" s="93"/>
      <c r="G209" s="93"/>
      <c r="H209" s="93" t="s">
        <v>0</v>
      </c>
      <c r="I209" s="93"/>
      <c r="J209" s="93"/>
      <c r="K209" s="93"/>
      <c r="L209" s="93"/>
      <c r="M209" s="93"/>
      <c r="N209" s="93"/>
    </row>
    <row r="210" spans="1:14" ht="83.25">
      <c r="A210" s="94" t="s">
        <v>186</v>
      </c>
      <c r="B210" s="93" t="s">
        <v>20</v>
      </c>
      <c r="C210" s="95" t="s">
        <v>98</v>
      </c>
      <c r="D210" s="93" t="s">
        <v>21</v>
      </c>
      <c r="E210" s="93"/>
      <c r="F210" s="93"/>
      <c r="G210" s="93" t="s">
        <v>22</v>
      </c>
      <c r="H210" s="94" t="s">
        <v>186</v>
      </c>
      <c r="I210" s="93" t="s">
        <v>20</v>
      </c>
      <c r="J210" s="95" t="s">
        <v>98</v>
      </c>
      <c r="K210" s="93" t="s">
        <v>21</v>
      </c>
      <c r="L210" s="93"/>
      <c r="M210" s="93"/>
      <c r="N210" s="93" t="s">
        <v>22</v>
      </c>
    </row>
    <row r="211" spans="1:14" ht="83.25">
      <c r="A211" s="94"/>
      <c r="B211" s="93"/>
      <c r="C211" s="95"/>
      <c r="D211" s="58" t="s">
        <v>1</v>
      </c>
      <c r="E211" s="58" t="s">
        <v>2</v>
      </c>
      <c r="F211" s="58" t="s">
        <v>3</v>
      </c>
      <c r="G211" s="93"/>
      <c r="H211" s="94"/>
      <c r="I211" s="93"/>
      <c r="J211" s="95"/>
      <c r="K211" s="65" t="s">
        <v>1</v>
      </c>
      <c r="L211" s="65" t="s">
        <v>2</v>
      </c>
      <c r="M211" s="65" t="s">
        <v>3</v>
      </c>
      <c r="N211" s="93"/>
    </row>
    <row r="212" spans="1:14" ht="83.25" customHeight="1">
      <c r="A212" s="57">
        <v>1</v>
      </c>
      <c r="B212" s="35">
        <v>2</v>
      </c>
      <c r="C212" s="59">
        <v>3</v>
      </c>
      <c r="D212" s="35">
        <v>4</v>
      </c>
      <c r="E212" s="35">
        <v>5</v>
      </c>
      <c r="F212" s="35">
        <v>6</v>
      </c>
      <c r="G212" s="35">
        <v>7</v>
      </c>
      <c r="H212" s="66">
        <v>1</v>
      </c>
      <c r="I212" s="35">
        <v>2</v>
      </c>
      <c r="J212" s="67">
        <v>3</v>
      </c>
      <c r="K212" s="35">
        <v>4</v>
      </c>
      <c r="L212" s="35">
        <v>5</v>
      </c>
      <c r="M212" s="35">
        <v>6</v>
      </c>
      <c r="N212" s="35">
        <v>7</v>
      </c>
    </row>
    <row r="213" spans="1:14" ht="114.75" customHeight="1">
      <c r="A213" s="93" t="s">
        <v>5</v>
      </c>
      <c r="B213" s="93"/>
      <c r="C213" s="93"/>
      <c r="D213" s="93"/>
      <c r="E213" s="93"/>
      <c r="F213" s="93"/>
      <c r="G213" s="93"/>
      <c r="H213" s="93" t="s">
        <v>5</v>
      </c>
      <c r="I213" s="93"/>
      <c r="J213" s="93"/>
      <c r="K213" s="93"/>
      <c r="L213" s="93"/>
      <c r="M213" s="93"/>
      <c r="N213" s="93"/>
    </row>
    <row r="214" spans="1:14" ht="249.75" customHeight="1">
      <c r="A214" s="55">
        <v>11</v>
      </c>
      <c r="B214" s="7" t="s">
        <v>178</v>
      </c>
      <c r="C214" s="55">
        <v>150</v>
      </c>
      <c r="D214" s="54">
        <v>5.66</v>
      </c>
      <c r="E214" s="54">
        <v>6.75</v>
      </c>
      <c r="F214" s="54">
        <v>29.04</v>
      </c>
      <c r="G214" s="54">
        <v>144.9</v>
      </c>
      <c r="H214" s="64">
        <v>11</v>
      </c>
      <c r="I214" s="7" t="s">
        <v>178</v>
      </c>
      <c r="J214" s="64">
        <v>200</v>
      </c>
      <c r="K214" s="63">
        <v>7.54</v>
      </c>
      <c r="L214" s="63">
        <v>9</v>
      </c>
      <c r="M214" s="63">
        <v>38.72</v>
      </c>
      <c r="N214" s="63">
        <v>193.2</v>
      </c>
    </row>
    <row r="215" spans="1:14" ht="166.5">
      <c r="A215" s="55" t="s">
        <v>27</v>
      </c>
      <c r="B215" s="7" t="s">
        <v>45</v>
      </c>
      <c r="C215" s="55">
        <v>120</v>
      </c>
      <c r="D215" s="54">
        <v>1.8</v>
      </c>
      <c r="E215" s="54">
        <v>0.6</v>
      </c>
      <c r="F215" s="54">
        <v>25.2</v>
      </c>
      <c r="G215" s="54">
        <v>115.2</v>
      </c>
      <c r="H215" s="64" t="s">
        <v>27</v>
      </c>
      <c r="I215" s="7" t="s">
        <v>45</v>
      </c>
      <c r="J215" s="64">
        <v>120</v>
      </c>
      <c r="K215" s="63">
        <v>1.8</v>
      </c>
      <c r="L215" s="63">
        <v>0.6</v>
      </c>
      <c r="M215" s="63">
        <v>25.2</v>
      </c>
      <c r="N215" s="63">
        <v>115.2</v>
      </c>
    </row>
    <row r="216" spans="1:14" ht="83.25">
      <c r="A216" s="73" t="s">
        <v>27</v>
      </c>
      <c r="B216" s="7" t="s">
        <v>7</v>
      </c>
      <c r="C216" s="55">
        <v>20</v>
      </c>
      <c r="D216" s="54">
        <v>0.98</v>
      </c>
      <c r="E216" s="54">
        <v>0.2</v>
      </c>
      <c r="F216" s="54">
        <v>8.95</v>
      </c>
      <c r="G216" s="54">
        <v>40</v>
      </c>
      <c r="H216" s="64" t="s">
        <v>27</v>
      </c>
      <c r="I216" s="7" t="s">
        <v>7</v>
      </c>
      <c r="J216" s="64">
        <v>30</v>
      </c>
      <c r="K216" s="63">
        <v>1.47</v>
      </c>
      <c r="L216" s="63">
        <v>0.3</v>
      </c>
      <c r="M216" s="63">
        <v>13.44</v>
      </c>
      <c r="N216" s="63">
        <v>60</v>
      </c>
    </row>
    <row r="217" spans="1:14" ht="83.25">
      <c r="A217" s="55" t="s">
        <v>27</v>
      </c>
      <c r="B217" s="7" t="s">
        <v>43</v>
      </c>
      <c r="C217" s="55">
        <v>20</v>
      </c>
      <c r="D217" s="54">
        <v>1.6</v>
      </c>
      <c r="E217" s="54">
        <v>0.03</v>
      </c>
      <c r="F217" s="54">
        <v>8.02</v>
      </c>
      <c r="G217" s="54">
        <v>41.6</v>
      </c>
      <c r="H217" s="64" t="s">
        <v>27</v>
      </c>
      <c r="I217" s="7" t="s">
        <v>43</v>
      </c>
      <c r="J217" s="64">
        <v>30</v>
      </c>
      <c r="K217" s="63">
        <v>2.4</v>
      </c>
      <c r="L217" s="63">
        <v>0.05</v>
      </c>
      <c r="M217" s="63">
        <v>12.03</v>
      </c>
      <c r="N217" s="63">
        <v>62.4</v>
      </c>
    </row>
    <row r="218" spans="1:14" ht="83.25">
      <c r="A218" s="55">
        <v>36</v>
      </c>
      <c r="B218" s="7" t="s">
        <v>57</v>
      </c>
      <c r="C218" s="55">
        <v>200</v>
      </c>
      <c r="D218" s="54">
        <v>3.76</v>
      </c>
      <c r="E218" s="54">
        <v>3.2</v>
      </c>
      <c r="F218" s="54">
        <v>26.74</v>
      </c>
      <c r="G218" s="54">
        <v>150.8</v>
      </c>
      <c r="H218" s="64">
        <v>36</v>
      </c>
      <c r="I218" s="7" t="s">
        <v>57</v>
      </c>
      <c r="J218" s="64">
        <v>200</v>
      </c>
      <c r="K218" s="63">
        <v>3.76</v>
      </c>
      <c r="L218" s="63">
        <v>3.2</v>
      </c>
      <c r="M218" s="63">
        <v>26.74</v>
      </c>
      <c r="N218" s="63">
        <v>150.8</v>
      </c>
    </row>
    <row r="219" spans="1:14" ht="83.25">
      <c r="A219" s="55"/>
      <c r="B219" s="7" t="s">
        <v>26</v>
      </c>
      <c r="C219" s="4">
        <f>C214+C215+C216+C217+C218</f>
        <v>510</v>
      </c>
      <c r="D219" s="54">
        <f>D214+D215+D216+D217+D218</f>
        <v>13.799999999999999</v>
      </c>
      <c r="E219" s="54">
        <f>E214+E215+E216+E217+E218</f>
        <v>10.780000000000001</v>
      </c>
      <c r="F219" s="54">
        <f>F214+F215+F216+F217+F218</f>
        <v>97.94999999999999</v>
      </c>
      <c r="G219" s="54">
        <f>G214+G215+G216+G217+G218</f>
        <v>492.50000000000006</v>
      </c>
      <c r="H219" s="64"/>
      <c r="I219" s="7" t="s">
        <v>106</v>
      </c>
      <c r="J219" s="4">
        <f>J214+J215+J216+J217+J218</f>
        <v>580</v>
      </c>
      <c r="K219" s="63">
        <f>K214+K215+K216+K217+K218</f>
        <v>16.97</v>
      </c>
      <c r="L219" s="63">
        <f>L214+L215+L216+L217+L218</f>
        <v>13.150000000000002</v>
      </c>
      <c r="M219" s="63">
        <f>M214+M215+M216+M217+M218</f>
        <v>116.13</v>
      </c>
      <c r="N219" s="63">
        <f>N214+N215+N216+N217+N218</f>
        <v>581.5999999999999</v>
      </c>
    </row>
    <row r="220" spans="1:14" ht="147" customHeight="1">
      <c r="A220" s="94" t="s">
        <v>8</v>
      </c>
      <c r="B220" s="94"/>
      <c r="C220" s="94"/>
      <c r="D220" s="94"/>
      <c r="E220" s="94"/>
      <c r="F220" s="94"/>
      <c r="G220" s="94"/>
      <c r="H220" s="94" t="s">
        <v>8</v>
      </c>
      <c r="I220" s="94"/>
      <c r="J220" s="94"/>
      <c r="K220" s="94"/>
      <c r="L220" s="94"/>
      <c r="M220" s="94"/>
      <c r="N220" s="94"/>
    </row>
    <row r="221" spans="1:14" ht="409.5" customHeight="1">
      <c r="A221" s="55">
        <v>1</v>
      </c>
      <c r="B221" s="7" t="s">
        <v>137</v>
      </c>
      <c r="C221" s="36" t="s">
        <v>29</v>
      </c>
      <c r="D221" s="54">
        <v>1.86</v>
      </c>
      <c r="E221" s="54">
        <v>0.12</v>
      </c>
      <c r="F221" s="54">
        <v>3.9</v>
      </c>
      <c r="G221" s="54">
        <v>24</v>
      </c>
      <c r="H221" s="64">
        <v>1</v>
      </c>
      <c r="I221" s="7" t="s">
        <v>137</v>
      </c>
      <c r="J221" s="36" t="s">
        <v>24</v>
      </c>
      <c r="K221" s="63">
        <v>3.1</v>
      </c>
      <c r="L221" s="63">
        <v>0.2</v>
      </c>
      <c r="M221" s="63">
        <v>6.5</v>
      </c>
      <c r="N221" s="63">
        <v>40</v>
      </c>
    </row>
    <row r="222" spans="1:14" ht="249.75">
      <c r="A222" s="55">
        <v>22</v>
      </c>
      <c r="B222" s="7" t="s">
        <v>190</v>
      </c>
      <c r="C222" s="36" t="s">
        <v>164</v>
      </c>
      <c r="D222" s="54">
        <v>5.37</v>
      </c>
      <c r="E222" s="54">
        <v>8.3</v>
      </c>
      <c r="F222" s="54">
        <v>9.79</v>
      </c>
      <c r="G222" s="54">
        <v>148</v>
      </c>
      <c r="H222" s="64">
        <v>22</v>
      </c>
      <c r="I222" s="7" t="s">
        <v>190</v>
      </c>
      <c r="J222" s="36" t="s">
        <v>164</v>
      </c>
      <c r="K222" s="63">
        <v>5.37</v>
      </c>
      <c r="L222" s="63">
        <v>8.3</v>
      </c>
      <c r="M222" s="63">
        <v>9.79</v>
      </c>
      <c r="N222" s="63">
        <v>148</v>
      </c>
    </row>
    <row r="223" spans="1:14" ht="83.25">
      <c r="A223" s="55">
        <v>29</v>
      </c>
      <c r="B223" s="7" t="s">
        <v>46</v>
      </c>
      <c r="C223" s="55">
        <v>100</v>
      </c>
      <c r="D223" s="54">
        <v>12.86</v>
      </c>
      <c r="E223" s="54">
        <v>12.76</v>
      </c>
      <c r="F223" s="54">
        <v>2.92</v>
      </c>
      <c r="G223" s="54">
        <v>179</v>
      </c>
      <c r="H223" s="64">
        <v>29</v>
      </c>
      <c r="I223" s="7" t="s">
        <v>46</v>
      </c>
      <c r="J223" s="64">
        <v>100</v>
      </c>
      <c r="K223" s="63">
        <v>12.86</v>
      </c>
      <c r="L223" s="63">
        <v>12.76</v>
      </c>
      <c r="M223" s="63">
        <v>2.92</v>
      </c>
      <c r="N223" s="63">
        <v>179</v>
      </c>
    </row>
    <row r="224" spans="1:14" ht="166.5" customHeight="1">
      <c r="A224" s="55">
        <v>24</v>
      </c>
      <c r="B224" s="7" t="s">
        <v>140</v>
      </c>
      <c r="C224" s="55">
        <v>150</v>
      </c>
      <c r="D224" s="54">
        <v>8.34</v>
      </c>
      <c r="E224" s="54">
        <v>8.64</v>
      </c>
      <c r="F224" s="54">
        <v>37.61</v>
      </c>
      <c r="G224" s="54">
        <v>259</v>
      </c>
      <c r="H224" s="64">
        <v>24</v>
      </c>
      <c r="I224" s="7" t="s">
        <v>140</v>
      </c>
      <c r="J224" s="64">
        <v>180</v>
      </c>
      <c r="K224" s="63">
        <v>10.01</v>
      </c>
      <c r="L224" s="63">
        <v>10.37</v>
      </c>
      <c r="M224" s="63">
        <v>45.13</v>
      </c>
      <c r="N224" s="63">
        <v>310.8</v>
      </c>
    </row>
    <row r="225" spans="1:14" ht="83.25">
      <c r="A225" s="62">
        <v>52</v>
      </c>
      <c r="B225" s="7" t="s">
        <v>177</v>
      </c>
      <c r="C225" s="4">
        <v>200</v>
      </c>
      <c r="D225" s="61">
        <v>0.1</v>
      </c>
      <c r="E225" s="61">
        <v>0</v>
      </c>
      <c r="F225" s="61">
        <v>24.2</v>
      </c>
      <c r="G225" s="61">
        <v>93</v>
      </c>
      <c r="H225" s="64">
        <v>52</v>
      </c>
      <c r="I225" s="7" t="s">
        <v>177</v>
      </c>
      <c r="J225" s="4">
        <v>200</v>
      </c>
      <c r="K225" s="63">
        <v>0.1</v>
      </c>
      <c r="L225" s="63">
        <v>0</v>
      </c>
      <c r="M225" s="63">
        <v>24.2</v>
      </c>
      <c r="N225" s="63">
        <v>93</v>
      </c>
    </row>
    <row r="226" spans="1:14" ht="83.25">
      <c r="A226" s="55" t="s">
        <v>27</v>
      </c>
      <c r="B226" s="7" t="s">
        <v>25</v>
      </c>
      <c r="C226" s="55">
        <v>60</v>
      </c>
      <c r="D226" s="54">
        <v>4.8</v>
      </c>
      <c r="E226" s="54">
        <v>0.9</v>
      </c>
      <c r="F226" s="54">
        <v>22.74</v>
      </c>
      <c r="G226" s="54">
        <v>124.8</v>
      </c>
      <c r="H226" s="64" t="s">
        <v>27</v>
      </c>
      <c r="I226" s="7" t="s">
        <v>25</v>
      </c>
      <c r="J226" s="64">
        <v>80</v>
      </c>
      <c r="K226" s="63">
        <v>6.4</v>
      </c>
      <c r="L226" s="63">
        <v>0.12</v>
      </c>
      <c r="M226" s="63">
        <v>32.08</v>
      </c>
      <c r="N226" s="63">
        <v>166.4</v>
      </c>
    </row>
    <row r="227" spans="1:14" ht="83.25">
      <c r="A227" s="55" t="s">
        <v>27</v>
      </c>
      <c r="B227" s="7" t="s">
        <v>7</v>
      </c>
      <c r="C227" s="55">
        <v>30</v>
      </c>
      <c r="D227" s="54">
        <v>1.47</v>
      </c>
      <c r="E227" s="54">
        <v>0.3</v>
      </c>
      <c r="F227" s="54">
        <v>13.44</v>
      </c>
      <c r="G227" s="54">
        <v>60</v>
      </c>
      <c r="H227" s="64" t="s">
        <v>27</v>
      </c>
      <c r="I227" s="7" t="s">
        <v>7</v>
      </c>
      <c r="J227" s="64">
        <v>40</v>
      </c>
      <c r="K227" s="63">
        <v>1.96</v>
      </c>
      <c r="L227" s="63">
        <v>0.4</v>
      </c>
      <c r="M227" s="63">
        <v>17.92</v>
      </c>
      <c r="N227" s="63">
        <v>80</v>
      </c>
    </row>
    <row r="228" spans="1:14" ht="83.25" customHeight="1">
      <c r="A228" s="55"/>
      <c r="B228" s="7" t="s">
        <v>26</v>
      </c>
      <c r="C228" s="4">
        <f>C221+C222+C223+C224+C225+C226+C227</f>
        <v>865</v>
      </c>
      <c r="D228" s="54">
        <f>D221+D222+D223+D224+D225+D226+D227</f>
        <v>34.8</v>
      </c>
      <c r="E228" s="54">
        <f>E221+E222+E223+E224+E225+E226+E227</f>
        <v>31.02</v>
      </c>
      <c r="F228" s="54">
        <f>F221+F222+F223+F224+F225+F226+F227</f>
        <v>114.6</v>
      </c>
      <c r="G228" s="54">
        <f>G221+G222+G223+G224+G225+G226+G227</f>
        <v>887.8</v>
      </c>
      <c r="H228" s="64"/>
      <c r="I228" s="7" t="s">
        <v>26</v>
      </c>
      <c r="J228" s="4">
        <f>J221+J222+J223+J224+J225+J226+J227</f>
        <v>965</v>
      </c>
      <c r="K228" s="63">
        <f>K221+K222+K223+K224+K225+K226+K227</f>
        <v>39.8</v>
      </c>
      <c r="L228" s="63">
        <f>L221+L222+L223+L224+L225+L226+L227</f>
        <v>32.15</v>
      </c>
      <c r="M228" s="63">
        <f>M221+M222+M223+M224+M225+M226+M227</f>
        <v>138.54000000000002</v>
      </c>
      <c r="N228" s="63">
        <f>N221+N222+N223+N224+N225+N226+N227</f>
        <v>1017.1999999999999</v>
      </c>
    </row>
    <row r="229" spans="1:14" ht="83.25">
      <c r="A229" s="92" t="s">
        <v>111</v>
      </c>
      <c r="B229" s="92"/>
      <c r="C229" s="92"/>
      <c r="D229" s="92"/>
      <c r="E229" s="92"/>
      <c r="F229" s="92"/>
      <c r="G229" s="92"/>
      <c r="H229" s="92" t="s">
        <v>112</v>
      </c>
      <c r="I229" s="92"/>
      <c r="J229" s="92"/>
      <c r="K229" s="92"/>
      <c r="L229" s="92"/>
      <c r="M229" s="92"/>
      <c r="N229" s="92"/>
    </row>
    <row r="230" spans="1:14" ht="83.25">
      <c r="A230" s="55"/>
      <c r="B230" s="7"/>
      <c r="C230" s="36"/>
      <c r="D230" s="58" t="s">
        <v>1</v>
      </c>
      <c r="E230" s="58" t="s">
        <v>2</v>
      </c>
      <c r="F230" s="58" t="s">
        <v>3</v>
      </c>
      <c r="G230" s="58" t="s">
        <v>4</v>
      </c>
      <c r="H230" s="64"/>
      <c r="I230" s="7"/>
      <c r="J230" s="36"/>
      <c r="K230" s="65" t="s">
        <v>1</v>
      </c>
      <c r="L230" s="65" t="s">
        <v>2</v>
      </c>
      <c r="M230" s="65" t="s">
        <v>3</v>
      </c>
      <c r="N230" s="65" t="s">
        <v>4</v>
      </c>
    </row>
    <row r="231" spans="1:14" ht="83.25">
      <c r="A231" s="55"/>
      <c r="B231" s="37" t="s">
        <v>9</v>
      </c>
      <c r="C231" s="36"/>
      <c r="D231" s="54">
        <f>SUM(D219+D228)</f>
        <v>48.599999999999994</v>
      </c>
      <c r="E231" s="54">
        <f>SUM(E219+E228)</f>
        <v>41.8</v>
      </c>
      <c r="F231" s="54">
        <f>SUM(F219+F228)</f>
        <v>212.54999999999998</v>
      </c>
      <c r="G231" s="54">
        <f>SUM(G219+G228)</f>
        <v>1380.3</v>
      </c>
      <c r="H231" s="64"/>
      <c r="I231" s="37" t="s">
        <v>9</v>
      </c>
      <c r="J231" s="36"/>
      <c r="K231" s="63">
        <f>K219+K228</f>
        <v>56.769999999999996</v>
      </c>
      <c r="L231" s="63">
        <f>L219+L228</f>
        <v>45.3</v>
      </c>
      <c r="M231" s="63">
        <f>M219+M228</f>
        <v>254.67000000000002</v>
      </c>
      <c r="N231" s="63">
        <f>N219+N228</f>
        <v>1598.7999999999997</v>
      </c>
    </row>
    <row r="232" spans="1:14" ht="83.25">
      <c r="A232" s="55"/>
      <c r="B232" s="37" t="s">
        <v>56</v>
      </c>
      <c r="C232" s="36"/>
      <c r="D232" s="54">
        <v>46.2</v>
      </c>
      <c r="E232" s="54">
        <v>47.4</v>
      </c>
      <c r="F232" s="54">
        <v>201</v>
      </c>
      <c r="G232" s="54">
        <v>1410</v>
      </c>
      <c r="H232" s="64"/>
      <c r="I232" s="37" t="s">
        <v>56</v>
      </c>
      <c r="J232" s="36"/>
      <c r="K232" s="63">
        <v>54</v>
      </c>
      <c r="L232" s="63">
        <v>55.2</v>
      </c>
      <c r="M232" s="63">
        <v>229.8</v>
      </c>
      <c r="N232" s="63">
        <v>1632</v>
      </c>
    </row>
    <row r="233" spans="1:14" ht="165" customHeight="1">
      <c r="A233" s="57"/>
      <c r="B233" s="60" t="s">
        <v>10</v>
      </c>
      <c r="C233" s="58"/>
      <c r="D233" s="54">
        <f>D231*100/D232</f>
        <v>105.19480519480517</v>
      </c>
      <c r="E233" s="54">
        <f>E231*100/E232</f>
        <v>88.18565400843882</v>
      </c>
      <c r="F233" s="54">
        <f>F231*100/F232</f>
        <v>105.74626865671642</v>
      </c>
      <c r="G233" s="54">
        <f>G231*100/G232</f>
        <v>97.8936170212766</v>
      </c>
      <c r="H233" s="66"/>
      <c r="I233" s="68" t="s">
        <v>10</v>
      </c>
      <c r="J233" s="65"/>
      <c r="K233" s="63">
        <f>K232*120/115</f>
        <v>56.34782608695652</v>
      </c>
      <c r="L233" s="63">
        <f>L231*100/L232</f>
        <v>82.06521739130434</v>
      </c>
      <c r="M233" s="63">
        <f>M231*100/M232</f>
        <v>110.822454308094</v>
      </c>
      <c r="N233" s="63">
        <f>N231*100/N232</f>
        <v>97.96568627450979</v>
      </c>
    </row>
    <row r="234" spans="1:14" s="30" customFormat="1" ht="83.25" customHeight="1">
      <c r="A234" s="93" t="s">
        <v>60</v>
      </c>
      <c r="B234" s="93"/>
      <c r="C234" s="93"/>
      <c r="D234" s="93"/>
      <c r="E234" s="93"/>
      <c r="F234" s="93"/>
      <c r="G234" s="93"/>
      <c r="H234" s="93" t="s">
        <v>64</v>
      </c>
      <c r="I234" s="93"/>
      <c r="J234" s="93"/>
      <c r="K234" s="93"/>
      <c r="L234" s="93"/>
      <c r="M234" s="93"/>
      <c r="N234" s="93"/>
    </row>
    <row r="235" spans="1:14" ht="83.25" customHeight="1">
      <c r="A235" s="93" t="s">
        <v>19</v>
      </c>
      <c r="B235" s="93"/>
      <c r="C235" s="93"/>
      <c r="D235" s="93"/>
      <c r="E235" s="93"/>
      <c r="F235" s="93"/>
      <c r="G235" s="93"/>
      <c r="H235" s="93" t="s">
        <v>19</v>
      </c>
      <c r="I235" s="93"/>
      <c r="J235" s="93"/>
      <c r="K235" s="93"/>
      <c r="L235" s="93"/>
      <c r="M235" s="93"/>
      <c r="N235" s="93"/>
    </row>
    <row r="236" spans="1:14" ht="83.25">
      <c r="A236" s="94" t="s">
        <v>186</v>
      </c>
      <c r="B236" s="93" t="s">
        <v>20</v>
      </c>
      <c r="C236" s="95" t="s">
        <v>98</v>
      </c>
      <c r="D236" s="93" t="s">
        <v>21</v>
      </c>
      <c r="E236" s="93"/>
      <c r="F236" s="93"/>
      <c r="G236" s="93" t="s">
        <v>22</v>
      </c>
      <c r="H236" s="94" t="s">
        <v>186</v>
      </c>
      <c r="I236" s="93" t="s">
        <v>20</v>
      </c>
      <c r="J236" s="95" t="s">
        <v>98</v>
      </c>
      <c r="K236" s="93" t="s">
        <v>21</v>
      </c>
      <c r="L236" s="93"/>
      <c r="M236" s="93"/>
      <c r="N236" s="93" t="s">
        <v>22</v>
      </c>
    </row>
    <row r="237" spans="1:14" ht="83.25">
      <c r="A237" s="94"/>
      <c r="B237" s="93"/>
      <c r="C237" s="95"/>
      <c r="D237" s="58" t="s">
        <v>1</v>
      </c>
      <c r="E237" s="58" t="s">
        <v>2</v>
      </c>
      <c r="F237" s="58" t="s">
        <v>3</v>
      </c>
      <c r="G237" s="93"/>
      <c r="H237" s="94"/>
      <c r="I237" s="93"/>
      <c r="J237" s="95"/>
      <c r="K237" s="65" t="s">
        <v>1</v>
      </c>
      <c r="L237" s="65" t="s">
        <v>2</v>
      </c>
      <c r="M237" s="65" t="s">
        <v>3</v>
      </c>
      <c r="N237" s="93"/>
    </row>
    <row r="238" spans="1:14" ht="83.25" customHeight="1">
      <c r="A238" s="57">
        <v>1</v>
      </c>
      <c r="B238" s="35">
        <v>2</v>
      </c>
      <c r="C238" s="59">
        <v>3</v>
      </c>
      <c r="D238" s="35">
        <v>4</v>
      </c>
      <c r="E238" s="35">
        <v>5</v>
      </c>
      <c r="F238" s="35">
        <v>6</v>
      </c>
      <c r="G238" s="35">
        <v>7</v>
      </c>
      <c r="H238" s="66">
        <v>1</v>
      </c>
      <c r="I238" s="35">
        <v>2</v>
      </c>
      <c r="J238" s="67">
        <v>3</v>
      </c>
      <c r="K238" s="35">
        <v>4</v>
      </c>
      <c r="L238" s="35">
        <v>5</v>
      </c>
      <c r="M238" s="35">
        <v>6</v>
      </c>
      <c r="N238" s="35">
        <v>7</v>
      </c>
    </row>
    <row r="239" spans="1:14" ht="83.25">
      <c r="A239" s="93" t="s">
        <v>5</v>
      </c>
      <c r="B239" s="93"/>
      <c r="C239" s="93"/>
      <c r="D239" s="93"/>
      <c r="E239" s="93"/>
      <c r="F239" s="93"/>
      <c r="G239" s="93"/>
      <c r="H239" s="93" t="s">
        <v>5</v>
      </c>
      <c r="I239" s="93"/>
      <c r="J239" s="93"/>
      <c r="K239" s="93"/>
      <c r="L239" s="93"/>
      <c r="M239" s="93"/>
      <c r="N239" s="93"/>
    </row>
    <row r="240" spans="1:14" ht="249.75" customHeight="1">
      <c r="A240" s="79">
        <v>84</v>
      </c>
      <c r="B240" s="7" t="s">
        <v>145</v>
      </c>
      <c r="C240" s="4">
        <v>250</v>
      </c>
      <c r="D240" s="78">
        <v>29.55</v>
      </c>
      <c r="E240" s="78">
        <v>26.36</v>
      </c>
      <c r="F240" s="78">
        <v>18.86</v>
      </c>
      <c r="G240" s="78">
        <v>430.69</v>
      </c>
      <c r="H240" s="79">
        <v>84</v>
      </c>
      <c r="I240" s="7" t="s">
        <v>145</v>
      </c>
      <c r="J240" s="4">
        <v>270</v>
      </c>
      <c r="K240" s="78">
        <v>31.91</v>
      </c>
      <c r="L240" s="78">
        <v>28.47</v>
      </c>
      <c r="M240" s="78">
        <v>20.37</v>
      </c>
      <c r="N240" s="78">
        <v>465.14</v>
      </c>
    </row>
    <row r="241" spans="1:14" ht="166.5">
      <c r="A241" s="55" t="s">
        <v>27</v>
      </c>
      <c r="B241" s="7" t="s">
        <v>193</v>
      </c>
      <c r="C241" s="55">
        <v>20</v>
      </c>
      <c r="D241" s="54">
        <v>1.96</v>
      </c>
      <c r="E241" s="54">
        <v>6.94</v>
      </c>
      <c r="F241" s="54">
        <v>10.08</v>
      </c>
      <c r="G241" s="54">
        <v>110.8</v>
      </c>
      <c r="H241" s="64" t="s">
        <v>27</v>
      </c>
      <c r="I241" s="7" t="s">
        <v>193</v>
      </c>
      <c r="J241" s="64">
        <v>20</v>
      </c>
      <c r="K241" s="63">
        <v>1.96</v>
      </c>
      <c r="L241" s="63">
        <v>6.94</v>
      </c>
      <c r="M241" s="63">
        <v>10.08</v>
      </c>
      <c r="N241" s="63">
        <v>110.8</v>
      </c>
    </row>
    <row r="242" spans="1:14" ht="83.25">
      <c r="A242" s="55" t="s">
        <v>27</v>
      </c>
      <c r="B242" s="7" t="s">
        <v>7</v>
      </c>
      <c r="C242" s="55">
        <v>20</v>
      </c>
      <c r="D242" s="54">
        <v>0.98</v>
      </c>
      <c r="E242" s="54">
        <v>0.2</v>
      </c>
      <c r="F242" s="54">
        <v>8.95</v>
      </c>
      <c r="G242" s="54">
        <v>40</v>
      </c>
      <c r="H242" s="64" t="s">
        <v>27</v>
      </c>
      <c r="I242" s="7" t="s">
        <v>7</v>
      </c>
      <c r="J242" s="64">
        <v>30</v>
      </c>
      <c r="K242" s="63">
        <v>1.47</v>
      </c>
      <c r="L242" s="63">
        <v>0.3</v>
      </c>
      <c r="M242" s="63">
        <v>13.44</v>
      </c>
      <c r="N242" s="63">
        <v>60</v>
      </c>
    </row>
    <row r="243" spans="1:14" ht="83.25">
      <c r="A243" s="55" t="s">
        <v>27</v>
      </c>
      <c r="B243" s="7" t="s">
        <v>43</v>
      </c>
      <c r="C243" s="55">
        <v>20</v>
      </c>
      <c r="D243" s="54">
        <v>1.6</v>
      </c>
      <c r="E243" s="54">
        <v>0.03</v>
      </c>
      <c r="F243" s="54">
        <v>8.02</v>
      </c>
      <c r="G243" s="54">
        <v>41.6</v>
      </c>
      <c r="H243" s="64" t="s">
        <v>27</v>
      </c>
      <c r="I243" s="7" t="s">
        <v>43</v>
      </c>
      <c r="J243" s="64">
        <v>30</v>
      </c>
      <c r="K243" s="63">
        <v>2.4</v>
      </c>
      <c r="L243" s="63">
        <v>0.05</v>
      </c>
      <c r="M243" s="63">
        <v>12.03</v>
      </c>
      <c r="N243" s="63">
        <v>62.4</v>
      </c>
    </row>
    <row r="244" spans="1:14" ht="166.5">
      <c r="A244" s="73">
        <v>2</v>
      </c>
      <c r="B244" s="7" t="s">
        <v>58</v>
      </c>
      <c r="C244" s="73">
        <v>200</v>
      </c>
      <c r="D244" s="72">
        <v>3.58</v>
      </c>
      <c r="E244" s="72">
        <v>2.68</v>
      </c>
      <c r="F244" s="72">
        <v>28.34</v>
      </c>
      <c r="G244" s="72">
        <v>151.8</v>
      </c>
      <c r="H244" s="73">
        <v>2</v>
      </c>
      <c r="I244" s="7" t="s">
        <v>58</v>
      </c>
      <c r="J244" s="73">
        <v>200</v>
      </c>
      <c r="K244" s="72">
        <v>3.58</v>
      </c>
      <c r="L244" s="72">
        <v>2.68</v>
      </c>
      <c r="M244" s="72">
        <v>28.34</v>
      </c>
      <c r="N244" s="72">
        <v>151.8</v>
      </c>
    </row>
    <row r="245" spans="1:14" ht="83.25">
      <c r="A245" s="55"/>
      <c r="B245" s="7" t="s">
        <v>26</v>
      </c>
      <c r="C245" s="4">
        <f>C240+C241+C242+C243+C244</f>
        <v>510</v>
      </c>
      <c r="D245" s="54">
        <f>D240+D241+D242+D243+D244</f>
        <v>37.67</v>
      </c>
      <c r="E245" s="54">
        <f>E240+E241+E242+E243+E244</f>
        <v>36.21</v>
      </c>
      <c r="F245" s="54">
        <f>F240+F241+F242+F243+F244</f>
        <v>74.25</v>
      </c>
      <c r="G245" s="54">
        <f>G240+G241+G242+G243+G244</f>
        <v>774.8900000000001</v>
      </c>
      <c r="H245" s="64"/>
      <c r="I245" s="7" t="s">
        <v>26</v>
      </c>
      <c r="J245" s="4">
        <f>J240+J241+J242+J243+J244</f>
        <v>550</v>
      </c>
      <c r="K245" s="63">
        <f>K240+K241+K242+K243+K244</f>
        <v>41.31999999999999</v>
      </c>
      <c r="L245" s="63">
        <f>L240+L241+L242+L243+L244</f>
        <v>38.43999999999999</v>
      </c>
      <c r="M245" s="63">
        <f>M240+M241+M242+M243+M244</f>
        <v>84.26</v>
      </c>
      <c r="N245" s="63">
        <f>N240+N241+N242+N243+N244</f>
        <v>850.1399999999999</v>
      </c>
    </row>
    <row r="246" spans="1:14" ht="108" customHeight="1">
      <c r="A246" s="93" t="s">
        <v>8</v>
      </c>
      <c r="B246" s="93"/>
      <c r="C246" s="93"/>
      <c r="D246" s="93"/>
      <c r="E246" s="93"/>
      <c r="F246" s="93"/>
      <c r="G246" s="93"/>
      <c r="H246" s="93" t="s">
        <v>8</v>
      </c>
      <c r="I246" s="93"/>
      <c r="J246" s="93"/>
      <c r="K246" s="93"/>
      <c r="L246" s="93"/>
      <c r="M246" s="93"/>
      <c r="N246" s="93"/>
    </row>
    <row r="247" spans="1:14" ht="166.5">
      <c r="A247" s="62">
        <v>10</v>
      </c>
      <c r="B247" s="7" t="s">
        <v>194</v>
      </c>
      <c r="C247" s="36" t="s">
        <v>29</v>
      </c>
      <c r="D247" s="61">
        <v>0.6</v>
      </c>
      <c r="E247" s="61">
        <v>0</v>
      </c>
      <c r="F247" s="61">
        <v>2.7</v>
      </c>
      <c r="G247" s="61">
        <v>12</v>
      </c>
      <c r="H247" s="64">
        <v>10</v>
      </c>
      <c r="I247" s="7" t="s">
        <v>194</v>
      </c>
      <c r="J247" s="36" t="s">
        <v>24</v>
      </c>
      <c r="K247" s="63">
        <v>1</v>
      </c>
      <c r="L247" s="63">
        <v>0</v>
      </c>
      <c r="M247" s="63">
        <v>4.5</v>
      </c>
      <c r="N247" s="63">
        <v>20</v>
      </c>
    </row>
    <row r="248" spans="1:14" ht="249.75" customHeight="1">
      <c r="A248" s="73">
        <v>5</v>
      </c>
      <c r="B248" s="7" t="s">
        <v>187</v>
      </c>
      <c r="C248" s="73">
        <v>260</v>
      </c>
      <c r="D248" s="72">
        <v>8.45</v>
      </c>
      <c r="E248" s="72">
        <v>7.18</v>
      </c>
      <c r="F248" s="72">
        <v>21.24</v>
      </c>
      <c r="G248" s="72">
        <v>177</v>
      </c>
      <c r="H248" s="73">
        <v>5</v>
      </c>
      <c r="I248" s="7" t="s">
        <v>187</v>
      </c>
      <c r="J248" s="73">
        <v>260</v>
      </c>
      <c r="K248" s="72">
        <v>8.45</v>
      </c>
      <c r="L248" s="72">
        <v>7.18</v>
      </c>
      <c r="M248" s="72">
        <v>21.24</v>
      </c>
      <c r="N248" s="72">
        <v>177</v>
      </c>
    </row>
    <row r="249" spans="1:14" ht="83.25">
      <c r="A249" s="79">
        <v>34</v>
      </c>
      <c r="B249" s="7" t="s">
        <v>102</v>
      </c>
      <c r="C249" s="36" t="s">
        <v>23</v>
      </c>
      <c r="D249" s="78">
        <v>19.87</v>
      </c>
      <c r="E249" s="78">
        <v>25.33</v>
      </c>
      <c r="F249" s="78">
        <v>32.13</v>
      </c>
      <c r="G249" s="78">
        <v>436</v>
      </c>
      <c r="H249" s="79">
        <v>34</v>
      </c>
      <c r="I249" s="7" t="s">
        <v>102</v>
      </c>
      <c r="J249" s="36" t="s">
        <v>154</v>
      </c>
      <c r="K249" s="78">
        <v>22.85</v>
      </c>
      <c r="L249" s="78">
        <v>29.13</v>
      </c>
      <c r="M249" s="78">
        <v>36.95</v>
      </c>
      <c r="N249" s="78">
        <v>501.4</v>
      </c>
    </row>
    <row r="250" spans="1:14" ht="249.75" customHeight="1">
      <c r="A250" s="55">
        <v>17</v>
      </c>
      <c r="B250" s="7" t="s">
        <v>71</v>
      </c>
      <c r="C250" s="4">
        <v>200</v>
      </c>
      <c r="D250" s="54">
        <v>0.08</v>
      </c>
      <c r="E250" s="54">
        <v>0</v>
      </c>
      <c r="F250" s="54">
        <v>35</v>
      </c>
      <c r="G250" s="54">
        <v>141.4</v>
      </c>
      <c r="H250" s="64">
        <v>17</v>
      </c>
      <c r="I250" s="7" t="s">
        <v>71</v>
      </c>
      <c r="J250" s="4">
        <v>200</v>
      </c>
      <c r="K250" s="63">
        <v>0.08</v>
      </c>
      <c r="L250" s="63">
        <v>0</v>
      </c>
      <c r="M250" s="63">
        <v>35</v>
      </c>
      <c r="N250" s="63">
        <v>141.4</v>
      </c>
    </row>
    <row r="251" spans="1:14" ht="166.5">
      <c r="A251" s="62" t="s">
        <v>27</v>
      </c>
      <c r="B251" s="7" t="s">
        <v>45</v>
      </c>
      <c r="C251" s="62">
        <v>100</v>
      </c>
      <c r="D251" s="61">
        <v>1.5</v>
      </c>
      <c r="E251" s="61">
        <v>0.5</v>
      </c>
      <c r="F251" s="61">
        <v>21</v>
      </c>
      <c r="G251" s="61">
        <v>115.2</v>
      </c>
      <c r="H251" s="64" t="s">
        <v>27</v>
      </c>
      <c r="I251" s="7" t="s">
        <v>45</v>
      </c>
      <c r="J251" s="64">
        <v>100</v>
      </c>
      <c r="K251" s="63">
        <v>1.5</v>
      </c>
      <c r="L251" s="63">
        <v>0.5</v>
      </c>
      <c r="M251" s="63">
        <v>21</v>
      </c>
      <c r="N251" s="63">
        <v>115.2</v>
      </c>
    </row>
    <row r="252" spans="1:14" ht="83.25">
      <c r="A252" s="55" t="s">
        <v>27</v>
      </c>
      <c r="B252" s="7" t="s">
        <v>25</v>
      </c>
      <c r="C252" s="55">
        <v>60</v>
      </c>
      <c r="D252" s="54">
        <v>4.8</v>
      </c>
      <c r="E252" s="54">
        <v>0.9</v>
      </c>
      <c r="F252" s="54">
        <v>22.74</v>
      </c>
      <c r="G252" s="54">
        <v>124.8</v>
      </c>
      <c r="H252" s="64" t="s">
        <v>27</v>
      </c>
      <c r="I252" s="7" t="s">
        <v>25</v>
      </c>
      <c r="J252" s="64">
        <v>80</v>
      </c>
      <c r="K252" s="63">
        <v>6.4</v>
      </c>
      <c r="L252" s="63">
        <v>0.12</v>
      </c>
      <c r="M252" s="63">
        <v>32.08</v>
      </c>
      <c r="N252" s="63">
        <v>166.4</v>
      </c>
    </row>
    <row r="253" spans="1:14" ht="83.25">
      <c r="A253" s="55" t="s">
        <v>27</v>
      </c>
      <c r="B253" s="7" t="s">
        <v>7</v>
      </c>
      <c r="C253" s="55">
        <v>30</v>
      </c>
      <c r="D253" s="54">
        <v>1.47</v>
      </c>
      <c r="E253" s="54">
        <v>0.3</v>
      </c>
      <c r="F253" s="54">
        <v>13.44</v>
      </c>
      <c r="G253" s="54">
        <v>60</v>
      </c>
      <c r="H253" s="64" t="s">
        <v>27</v>
      </c>
      <c r="I253" s="7" t="s">
        <v>7</v>
      </c>
      <c r="J253" s="64">
        <v>40</v>
      </c>
      <c r="K253" s="63">
        <v>1.96</v>
      </c>
      <c r="L253" s="63">
        <v>0.4</v>
      </c>
      <c r="M253" s="63">
        <v>17.92</v>
      </c>
      <c r="N253" s="63">
        <v>80</v>
      </c>
    </row>
    <row r="254" spans="1:14" ht="83.25" customHeight="1">
      <c r="A254" s="55"/>
      <c r="B254" s="7" t="s">
        <v>26</v>
      </c>
      <c r="C254" s="4">
        <f>C247+C248+C249+C250+C251+C252+C253</f>
        <v>910</v>
      </c>
      <c r="D254" s="54">
        <f>D247+D248+D249+D250+D251+D252+D253</f>
        <v>36.769999999999996</v>
      </c>
      <c r="E254" s="78">
        <f>E247+E248+E249+E250+E251+E252+E253</f>
        <v>34.209999999999994</v>
      </c>
      <c r="F254" s="78">
        <f>F247+F248+F249+F250+F251+F252+F253</f>
        <v>148.25</v>
      </c>
      <c r="G254" s="78">
        <f>G247+G248+G249+G250+G251+G252+G253</f>
        <v>1066.4</v>
      </c>
      <c r="H254" s="64"/>
      <c r="I254" s="7" t="s">
        <v>26</v>
      </c>
      <c r="J254" s="4">
        <f>J247+J248+J249+J250+J251+J252+J253</f>
        <v>1010</v>
      </c>
      <c r="K254" s="63">
        <f>K247+K248+K249+K250+K251+K252+K253</f>
        <v>42.239999999999995</v>
      </c>
      <c r="L254" s="78">
        <f>L247+L248+L249+L250+L251+L252+L253</f>
        <v>37.33</v>
      </c>
      <c r="M254" s="78">
        <f>M247+M248+M249+M250+M251+M252+M253</f>
        <v>168.69</v>
      </c>
      <c r="N254" s="78">
        <f>N247+N248+N249+N250+N251+N252+N253</f>
        <v>1201.4</v>
      </c>
    </row>
    <row r="255" spans="1:14" ht="83.25">
      <c r="A255" s="92" t="s">
        <v>111</v>
      </c>
      <c r="B255" s="92"/>
      <c r="C255" s="92"/>
      <c r="D255" s="92"/>
      <c r="E255" s="92"/>
      <c r="F255" s="92"/>
      <c r="G255" s="92"/>
      <c r="H255" s="92" t="s">
        <v>112</v>
      </c>
      <c r="I255" s="92"/>
      <c r="J255" s="92"/>
      <c r="K255" s="92"/>
      <c r="L255" s="92"/>
      <c r="M255" s="92"/>
      <c r="N255" s="92"/>
    </row>
    <row r="256" spans="1:14" ht="83.25">
      <c r="A256" s="55"/>
      <c r="B256" s="7"/>
      <c r="C256" s="36"/>
      <c r="D256" s="58" t="s">
        <v>1</v>
      </c>
      <c r="E256" s="58" t="s">
        <v>2</v>
      </c>
      <c r="F256" s="58" t="s">
        <v>3</v>
      </c>
      <c r="G256" s="58" t="s">
        <v>4</v>
      </c>
      <c r="H256" s="64"/>
      <c r="I256" s="7"/>
      <c r="J256" s="36"/>
      <c r="K256" s="65" t="s">
        <v>1</v>
      </c>
      <c r="L256" s="65" t="s">
        <v>2</v>
      </c>
      <c r="M256" s="65" t="s">
        <v>3</v>
      </c>
      <c r="N256" s="65" t="s">
        <v>4</v>
      </c>
    </row>
    <row r="257" spans="1:14" ht="83.25">
      <c r="A257" s="55"/>
      <c r="B257" s="37" t="s">
        <v>9</v>
      </c>
      <c r="C257" s="36"/>
      <c r="D257" s="54">
        <f>SUM(D245+D254)</f>
        <v>74.44</v>
      </c>
      <c r="E257" s="54">
        <f>SUM(E245+E254)</f>
        <v>70.41999999999999</v>
      </c>
      <c r="F257" s="54">
        <f>SUM(F245+F254)</f>
        <v>222.5</v>
      </c>
      <c r="G257" s="54">
        <f>SUM(G245+G254)</f>
        <v>1841.2900000000002</v>
      </c>
      <c r="H257" s="64"/>
      <c r="I257" s="37" t="s">
        <v>9</v>
      </c>
      <c r="J257" s="36"/>
      <c r="K257" s="63">
        <f>SUM(K245+K254)</f>
        <v>83.55999999999999</v>
      </c>
      <c r="L257" s="63">
        <f>SUM(L245+L254)</f>
        <v>75.76999999999998</v>
      </c>
      <c r="M257" s="63">
        <f>SUM(M245+M254)</f>
        <v>252.95</v>
      </c>
      <c r="N257" s="63">
        <f>SUM(N245+N254)</f>
        <v>2051.54</v>
      </c>
    </row>
    <row r="258" spans="1:14" ht="83.25">
      <c r="A258" s="55"/>
      <c r="B258" s="37" t="s">
        <v>56</v>
      </c>
      <c r="C258" s="36"/>
      <c r="D258" s="54">
        <v>46.2</v>
      </c>
      <c r="E258" s="54">
        <v>47.4</v>
      </c>
      <c r="F258" s="54">
        <v>201</v>
      </c>
      <c r="G258" s="54">
        <v>1410</v>
      </c>
      <c r="H258" s="64"/>
      <c r="I258" s="37" t="s">
        <v>56</v>
      </c>
      <c r="J258" s="36"/>
      <c r="K258" s="63">
        <v>54</v>
      </c>
      <c r="L258" s="63">
        <v>55.2</v>
      </c>
      <c r="M258" s="63">
        <v>229.8</v>
      </c>
      <c r="N258" s="63">
        <v>1632</v>
      </c>
    </row>
    <row r="259" spans="1:14" ht="165" customHeight="1">
      <c r="A259" s="57"/>
      <c r="B259" s="60" t="s">
        <v>10</v>
      </c>
      <c r="C259" s="58"/>
      <c r="D259" s="54">
        <f>D257*100/D258</f>
        <v>161.1255411255411</v>
      </c>
      <c r="E259" s="54">
        <f>E257*100/E258</f>
        <v>148.56540084388183</v>
      </c>
      <c r="F259" s="54">
        <f>F257*100/F258</f>
        <v>110.69651741293532</v>
      </c>
      <c r="G259" s="54">
        <f>G257*100/G258</f>
        <v>130.58794326241136</v>
      </c>
      <c r="H259" s="66"/>
      <c r="I259" s="68" t="s">
        <v>10</v>
      </c>
      <c r="J259" s="65"/>
      <c r="K259" s="63">
        <f>K257*100/K258</f>
        <v>154.7407407407407</v>
      </c>
      <c r="L259" s="63">
        <f>L257*100/L258</f>
        <v>137.26449275362316</v>
      </c>
      <c r="M259" s="63">
        <f>M257*100/M258</f>
        <v>110.07397737162749</v>
      </c>
      <c r="N259" s="63">
        <f>N257*100/N258</f>
        <v>125.70710784313725</v>
      </c>
    </row>
    <row r="260" spans="1:14" ht="83.25" customHeight="1">
      <c r="A260" s="93" t="s">
        <v>60</v>
      </c>
      <c r="B260" s="93"/>
      <c r="C260" s="93"/>
      <c r="D260" s="93"/>
      <c r="E260" s="93"/>
      <c r="F260" s="93"/>
      <c r="G260" s="93"/>
      <c r="H260" s="93" t="s">
        <v>64</v>
      </c>
      <c r="I260" s="93"/>
      <c r="J260" s="93"/>
      <c r="K260" s="93"/>
      <c r="L260" s="93"/>
      <c r="M260" s="93"/>
      <c r="N260" s="93"/>
    </row>
    <row r="261" spans="1:14" ht="83.25" customHeight="1">
      <c r="A261" s="93" t="s">
        <v>52</v>
      </c>
      <c r="B261" s="93"/>
      <c r="C261" s="93"/>
      <c r="D261" s="93"/>
      <c r="E261" s="93"/>
      <c r="F261" s="93"/>
      <c r="G261" s="93"/>
      <c r="H261" s="93" t="s">
        <v>52</v>
      </c>
      <c r="I261" s="93"/>
      <c r="J261" s="93"/>
      <c r="K261" s="93"/>
      <c r="L261" s="93"/>
      <c r="M261" s="93"/>
      <c r="N261" s="93"/>
    </row>
    <row r="262" spans="1:14" ht="83.25">
      <c r="A262" s="94" t="s">
        <v>186</v>
      </c>
      <c r="B262" s="93" t="s">
        <v>20</v>
      </c>
      <c r="C262" s="95" t="s">
        <v>98</v>
      </c>
      <c r="D262" s="93" t="s">
        <v>21</v>
      </c>
      <c r="E262" s="93"/>
      <c r="F262" s="93"/>
      <c r="G262" s="93" t="s">
        <v>22</v>
      </c>
      <c r="H262" s="94" t="s">
        <v>186</v>
      </c>
      <c r="I262" s="93" t="s">
        <v>20</v>
      </c>
      <c r="J262" s="95" t="s">
        <v>98</v>
      </c>
      <c r="K262" s="93" t="s">
        <v>21</v>
      </c>
      <c r="L262" s="93"/>
      <c r="M262" s="93"/>
      <c r="N262" s="93" t="s">
        <v>22</v>
      </c>
    </row>
    <row r="263" spans="1:14" s="30" customFormat="1" ht="83.25">
      <c r="A263" s="94"/>
      <c r="B263" s="93"/>
      <c r="C263" s="95"/>
      <c r="D263" s="58" t="s">
        <v>1</v>
      </c>
      <c r="E263" s="58" t="s">
        <v>2</v>
      </c>
      <c r="F263" s="58" t="s">
        <v>3</v>
      </c>
      <c r="G263" s="93"/>
      <c r="H263" s="94"/>
      <c r="I263" s="93"/>
      <c r="J263" s="95"/>
      <c r="K263" s="65" t="s">
        <v>1</v>
      </c>
      <c r="L263" s="65" t="s">
        <v>2</v>
      </c>
      <c r="M263" s="65" t="s">
        <v>3</v>
      </c>
      <c r="N263" s="93"/>
    </row>
    <row r="264" spans="1:14" s="30" customFormat="1" ht="83.25" customHeight="1">
      <c r="A264" s="57">
        <v>1</v>
      </c>
      <c r="B264" s="35">
        <v>2</v>
      </c>
      <c r="C264" s="59">
        <v>3</v>
      </c>
      <c r="D264" s="35">
        <v>4</v>
      </c>
      <c r="E264" s="35">
        <v>5</v>
      </c>
      <c r="F264" s="35">
        <v>6</v>
      </c>
      <c r="G264" s="35">
        <v>7</v>
      </c>
      <c r="H264" s="66">
        <v>1</v>
      </c>
      <c r="I264" s="35">
        <v>2</v>
      </c>
      <c r="J264" s="67">
        <v>3</v>
      </c>
      <c r="K264" s="35">
        <v>4</v>
      </c>
      <c r="L264" s="35">
        <v>5</v>
      </c>
      <c r="M264" s="35">
        <v>6</v>
      </c>
      <c r="N264" s="35">
        <v>7</v>
      </c>
    </row>
    <row r="265" spans="1:14" s="30" customFormat="1" ht="83.25">
      <c r="A265" s="93" t="s">
        <v>5</v>
      </c>
      <c r="B265" s="93"/>
      <c r="C265" s="93"/>
      <c r="D265" s="93"/>
      <c r="E265" s="93"/>
      <c r="F265" s="93"/>
      <c r="G265" s="93"/>
      <c r="H265" s="93" t="s">
        <v>5</v>
      </c>
      <c r="I265" s="93"/>
      <c r="J265" s="93"/>
      <c r="K265" s="93"/>
      <c r="L265" s="93"/>
      <c r="M265" s="93"/>
      <c r="N265" s="93"/>
    </row>
    <row r="266" spans="1:14" s="30" customFormat="1" ht="166.5" customHeight="1">
      <c r="A266" s="55">
        <v>51</v>
      </c>
      <c r="B266" s="7" t="s">
        <v>179</v>
      </c>
      <c r="C266" s="36" t="s">
        <v>34</v>
      </c>
      <c r="D266" s="38">
        <v>4.5</v>
      </c>
      <c r="E266" s="38">
        <v>4.93</v>
      </c>
      <c r="F266" s="38">
        <v>19.63</v>
      </c>
      <c r="G266" s="38">
        <v>140.75</v>
      </c>
      <c r="H266" s="64">
        <v>51</v>
      </c>
      <c r="I266" s="7" t="s">
        <v>179</v>
      </c>
      <c r="J266" s="36" t="s">
        <v>34</v>
      </c>
      <c r="K266" s="38">
        <v>4.5</v>
      </c>
      <c r="L266" s="38">
        <v>4.93</v>
      </c>
      <c r="M266" s="38">
        <v>19.63</v>
      </c>
      <c r="N266" s="38">
        <v>140.75</v>
      </c>
    </row>
    <row r="267" spans="1:14" s="30" customFormat="1" ht="152.25" customHeight="1">
      <c r="A267" s="55">
        <v>52</v>
      </c>
      <c r="B267" s="7" t="s">
        <v>177</v>
      </c>
      <c r="C267" s="4">
        <v>200</v>
      </c>
      <c r="D267" s="54">
        <v>0.1</v>
      </c>
      <c r="E267" s="54">
        <v>0</v>
      </c>
      <c r="F267" s="54">
        <v>24.2</v>
      </c>
      <c r="G267" s="54">
        <v>93</v>
      </c>
      <c r="H267" s="64">
        <v>52</v>
      </c>
      <c r="I267" s="7" t="s">
        <v>177</v>
      </c>
      <c r="J267" s="64">
        <v>200</v>
      </c>
      <c r="K267" s="63">
        <v>0.1</v>
      </c>
      <c r="L267" s="63">
        <v>0</v>
      </c>
      <c r="M267" s="63">
        <v>24.2</v>
      </c>
      <c r="N267" s="63">
        <v>93</v>
      </c>
    </row>
    <row r="268" spans="1:14" s="30" customFormat="1" ht="166.5">
      <c r="A268" s="55" t="s">
        <v>27</v>
      </c>
      <c r="B268" s="7" t="s">
        <v>45</v>
      </c>
      <c r="C268" s="55">
        <v>120</v>
      </c>
      <c r="D268" s="54">
        <v>1.8</v>
      </c>
      <c r="E268" s="54">
        <v>0.6</v>
      </c>
      <c r="F268" s="54">
        <v>25.2</v>
      </c>
      <c r="G268" s="54">
        <v>115.2</v>
      </c>
      <c r="H268" s="64" t="s">
        <v>27</v>
      </c>
      <c r="I268" s="7" t="s">
        <v>45</v>
      </c>
      <c r="J268" s="64">
        <v>120</v>
      </c>
      <c r="K268" s="63">
        <v>1.8</v>
      </c>
      <c r="L268" s="63">
        <v>0.6</v>
      </c>
      <c r="M268" s="63">
        <v>25.2</v>
      </c>
      <c r="N268" s="63">
        <v>115.2</v>
      </c>
    </row>
    <row r="269" spans="1:14" s="30" customFormat="1" ht="83.25">
      <c r="A269" s="77">
        <v>377</v>
      </c>
      <c r="B269" s="7" t="s">
        <v>195</v>
      </c>
      <c r="C269" s="77">
        <v>15.5</v>
      </c>
      <c r="D269" s="76">
        <v>4.97</v>
      </c>
      <c r="E269" s="76">
        <v>8.01</v>
      </c>
      <c r="F269" s="76">
        <v>7.56</v>
      </c>
      <c r="G269" s="76">
        <v>122.2</v>
      </c>
      <c r="H269" s="77">
        <v>377</v>
      </c>
      <c r="I269" s="7" t="s">
        <v>195</v>
      </c>
      <c r="J269" s="77">
        <v>15.5</v>
      </c>
      <c r="K269" s="76">
        <v>4.97</v>
      </c>
      <c r="L269" s="76">
        <v>8.01</v>
      </c>
      <c r="M269" s="76">
        <v>7.56</v>
      </c>
      <c r="N269" s="76">
        <v>122.2</v>
      </c>
    </row>
    <row r="270" spans="1:14" ht="83.25">
      <c r="A270" s="55" t="s">
        <v>27</v>
      </c>
      <c r="B270" s="7" t="s">
        <v>7</v>
      </c>
      <c r="C270" s="55">
        <v>20</v>
      </c>
      <c r="D270" s="54">
        <v>0.98</v>
      </c>
      <c r="E270" s="54">
        <v>0.2</v>
      </c>
      <c r="F270" s="54">
        <v>8.95</v>
      </c>
      <c r="G270" s="54">
        <v>40</v>
      </c>
      <c r="H270" s="64" t="s">
        <v>27</v>
      </c>
      <c r="I270" s="7" t="s">
        <v>7</v>
      </c>
      <c r="J270" s="64">
        <v>30</v>
      </c>
      <c r="K270" s="63">
        <v>1.47</v>
      </c>
      <c r="L270" s="63">
        <v>0.3</v>
      </c>
      <c r="M270" s="63">
        <v>13.44</v>
      </c>
      <c r="N270" s="63">
        <v>60</v>
      </c>
    </row>
    <row r="271" spans="1:14" ht="83.25">
      <c r="A271" s="55" t="s">
        <v>27</v>
      </c>
      <c r="B271" s="7" t="s">
        <v>43</v>
      </c>
      <c r="C271" s="55">
        <v>20</v>
      </c>
      <c r="D271" s="54">
        <v>1.6</v>
      </c>
      <c r="E271" s="54">
        <v>0.03</v>
      </c>
      <c r="F271" s="54">
        <v>8.02</v>
      </c>
      <c r="G271" s="54">
        <v>41.6</v>
      </c>
      <c r="H271" s="64" t="s">
        <v>27</v>
      </c>
      <c r="I271" s="7" t="s">
        <v>43</v>
      </c>
      <c r="J271" s="64">
        <v>30</v>
      </c>
      <c r="K271" s="63">
        <v>2.4</v>
      </c>
      <c r="L271" s="63">
        <v>0.05</v>
      </c>
      <c r="M271" s="63">
        <v>12.03</v>
      </c>
      <c r="N271" s="63">
        <v>62.4</v>
      </c>
    </row>
    <row r="272" spans="1:14" ht="83.25">
      <c r="A272" s="55"/>
      <c r="B272" s="7" t="s">
        <v>26</v>
      </c>
      <c r="C272" s="4">
        <f>SUM(C266+C267+C268+C269+C270+C271)</f>
        <v>625.5</v>
      </c>
      <c r="D272" s="54">
        <f>SUM(D266:D271)</f>
        <v>13.95</v>
      </c>
      <c r="E272" s="76">
        <f>SUM(E266:E271)</f>
        <v>13.769999999999998</v>
      </c>
      <c r="F272" s="76">
        <f>SUM(F266:F271)</f>
        <v>93.56</v>
      </c>
      <c r="G272" s="76">
        <f>SUM(G266:G271)</f>
        <v>552.75</v>
      </c>
      <c r="H272" s="64"/>
      <c r="I272" s="7" t="s">
        <v>106</v>
      </c>
      <c r="J272" s="4">
        <f>SUM(J266+J267+J268+J269+J270+J271)</f>
        <v>645.5</v>
      </c>
      <c r="K272" s="63">
        <f>SUM(K266:K271)</f>
        <v>15.24</v>
      </c>
      <c r="L272" s="76">
        <f>SUM(L266:L271)</f>
        <v>13.89</v>
      </c>
      <c r="M272" s="76">
        <f>SUM(M266:M271)</f>
        <v>102.06</v>
      </c>
      <c r="N272" s="76">
        <f>SUM(N266:N271)</f>
        <v>593.55</v>
      </c>
    </row>
    <row r="273" spans="1:14" ht="130.5" customHeight="1">
      <c r="A273" s="93" t="s">
        <v>8</v>
      </c>
      <c r="B273" s="93"/>
      <c r="C273" s="93"/>
      <c r="D273" s="93"/>
      <c r="E273" s="93"/>
      <c r="F273" s="93"/>
      <c r="G273" s="93"/>
      <c r="H273" s="93" t="s">
        <v>8</v>
      </c>
      <c r="I273" s="93"/>
      <c r="J273" s="93"/>
      <c r="K273" s="93"/>
      <c r="L273" s="93"/>
      <c r="M273" s="93"/>
      <c r="N273" s="93"/>
    </row>
    <row r="274" spans="1:14" ht="222" customHeight="1">
      <c r="A274" s="55">
        <v>4</v>
      </c>
      <c r="B274" s="7" t="s">
        <v>136</v>
      </c>
      <c r="C274" s="36" t="s">
        <v>29</v>
      </c>
      <c r="D274" s="54">
        <v>0.48</v>
      </c>
      <c r="E274" s="54">
        <v>0.06</v>
      </c>
      <c r="F274" s="54">
        <v>1.02</v>
      </c>
      <c r="G274" s="54">
        <v>7.8</v>
      </c>
      <c r="H274" s="64">
        <v>4</v>
      </c>
      <c r="I274" s="7" t="s">
        <v>136</v>
      </c>
      <c r="J274" s="36" t="s">
        <v>24</v>
      </c>
      <c r="K274" s="63">
        <v>0.8</v>
      </c>
      <c r="L274" s="63">
        <v>0.1</v>
      </c>
      <c r="M274" s="63">
        <v>1.7</v>
      </c>
      <c r="N274" s="63">
        <v>13</v>
      </c>
    </row>
    <row r="275" spans="1:14" ht="249.75">
      <c r="A275" s="55">
        <v>33</v>
      </c>
      <c r="B275" s="7" t="s">
        <v>191</v>
      </c>
      <c r="C275" s="36" t="s">
        <v>164</v>
      </c>
      <c r="D275" s="54">
        <v>5.34</v>
      </c>
      <c r="E275" s="54">
        <v>8.42</v>
      </c>
      <c r="F275" s="54">
        <v>7.9</v>
      </c>
      <c r="G275" s="54">
        <v>135</v>
      </c>
      <c r="H275" s="64">
        <v>33</v>
      </c>
      <c r="I275" s="7" t="s">
        <v>191</v>
      </c>
      <c r="J275" s="36" t="s">
        <v>164</v>
      </c>
      <c r="K275" s="63">
        <v>5.34</v>
      </c>
      <c r="L275" s="63">
        <v>8.42</v>
      </c>
      <c r="M275" s="63">
        <v>7.9</v>
      </c>
      <c r="N275" s="63">
        <v>135</v>
      </c>
    </row>
    <row r="276" spans="1:14" ht="249.75">
      <c r="A276" s="55">
        <v>44</v>
      </c>
      <c r="B276" s="7" t="s">
        <v>171</v>
      </c>
      <c r="C276" s="36" t="s">
        <v>152</v>
      </c>
      <c r="D276" s="54">
        <v>15.21</v>
      </c>
      <c r="E276" s="54">
        <v>13.76</v>
      </c>
      <c r="F276" s="54">
        <v>13.33</v>
      </c>
      <c r="G276" s="54">
        <v>235</v>
      </c>
      <c r="H276" s="64">
        <v>44</v>
      </c>
      <c r="I276" s="7" t="s">
        <v>171</v>
      </c>
      <c r="J276" s="36" t="s">
        <v>119</v>
      </c>
      <c r="K276" s="63">
        <v>16.91</v>
      </c>
      <c r="L276" s="63">
        <v>15.68</v>
      </c>
      <c r="M276" s="63">
        <v>14.82</v>
      </c>
      <c r="N276" s="63">
        <v>265.33</v>
      </c>
    </row>
    <row r="277" spans="1:14" ht="132.75" customHeight="1">
      <c r="A277" s="55">
        <v>7</v>
      </c>
      <c r="B277" s="7" t="s">
        <v>32</v>
      </c>
      <c r="C277" s="55">
        <v>150</v>
      </c>
      <c r="D277" s="54">
        <v>3.12</v>
      </c>
      <c r="E277" s="54">
        <v>5.1</v>
      </c>
      <c r="F277" s="54">
        <v>18.57</v>
      </c>
      <c r="G277" s="54">
        <v>132.6</v>
      </c>
      <c r="H277" s="64">
        <v>7</v>
      </c>
      <c r="I277" s="7" t="s">
        <v>32</v>
      </c>
      <c r="J277" s="64">
        <v>200</v>
      </c>
      <c r="K277" s="63">
        <v>4.16</v>
      </c>
      <c r="L277" s="63">
        <v>6.8</v>
      </c>
      <c r="M277" s="63">
        <v>24.76</v>
      </c>
      <c r="N277" s="63">
        <v>176.8</v>
      </c>
    </row>
    <row r="278" spans="1:14" ht="249.75">
      <c r="A278" s="62" t="s">
        <v>196</v>
      </c>
      <c r="B278" s="7" t="s">
        <v>197</v>
      </c>
      <c r="C278" s="4">
        <v>200</v>
      </c>
      <c r="D278" s="61">
        <v>0.7</v>
      </c>
      <c r="E278" s="61">
        <v>0.3</v>
      </c>
      <c r="F278" s="61">
        <v>22.8</v>
      </c>
      <c r="G278" s="61">
        <v>97</v>
      </c>
      <c r="H278" s="79" t="s">
        <v>196</v>
      </c>
      <c r="I278" s="7" t="s">
        <v>197</v>
      </c>
      <c r="J278" s="4">
        <v>200</v>
      </c>
      <c r="K278" s="63">
        <v>0.7</v>
      </c>
      <c r="L278" s="63">
        <v>0.3</v>
      </c>
      <c r="M278" s="63">
        <v>22.8</v>
      </c>
      <c r="N278" s="63">
        <v>97</v>
      </c>
    </row>
    <row r="279" spans="1:14" ht="83.25">
      <c r="A279" s="55" t="s">
        <v>27</v>
      </c>
      <c r="B279" s="7" t="s">
        <v>25</v>
      </c>
      <c r="C279" s="55">
        <v>60</v>
      </c>
      <c r="D279" s="54">
        <v>4.8</v>
      </c>
      <c r="E279" s="54">
        <v>0.9</v>
      </c>
      <c r="F279" s="54">
        <v>22.74</v>
      </c>
      <c r="G279" s="54">
        <v>124.8</v>
      </c>
      <c r="H279" s="64" t="s">
        <v>27</v>
      </c>
      <c r="I279" s="7" t="s">
        <v>25</v>
      </c>
      <c r="J279" s="64">
        <v>80</v>
      </c>
      <c r="K279" s="63">
        <v>6.4</v>
      </c>
      <c r="L279" s="63">
        <v>0.12</v>
      </c>
      <c r="M279" s="63">
        <v>32.08</v>
      </c>
      <c r="N279" s="63">
        <v>166.4</v>
      </c>
    </row>
    <row r="280" spans="1:14" ht="83.25">
      <c r="A280" s="55" t="s">
        <v>27</v>
      </c>
      <c r="B280" s="7" t="s">
        <v>7</v>
      </c>
      <c r="C280" s="55">
        <v>30</v>
      </c>
      <c r="D280" s="54">
        <v>1.47</v>
      </c>
      <c r="E280" s="54">
        <v>0.3</v>
      </c>
      <c r="F280" s="54">
        <v>13.44</v>
      </c>
      <c r="G280" s="54">
        <v>60</v>
      </c>
      <c r="H280" s="64" t="s">
        <v>27</v>
      </c>
      <c r="I280" s="7" t="s">
        <v>7</v>
      </c>
      <c r="J280" s="64">
        <v>40</v>
      </c>
      <c r="K280" s="63">
        <v>1.96</v>
      </c>
      <c r="L280" s="63">
        <v>0.4</v>
      </c>
      <c r="M280" s="63">
        <v>17.92</v>
      </c>
      <c r="N280" s="63">
        <v>80</v>
      </c>
    </row>
    <row r="281" spans="1:14" ht="83.25" customHeight="1">
      <c r="A281" s="55"/>
      <c r="B281" s="7" t="s">
        <v>26</v>
      </c>
      <c r="C281" s="4">
        <f>C274+C275+C276+C277+C278+C279+C280</f>
        <v>859</v>
      </c>
      <c r="D281" s="54">
        <f>D274+D275+D276+D277+D278+D279+D280</f>
        <v>31.12</v>
      </c>
      <c r="E281" s="54">
        <f>E274+E275+E276+E277+E278+E279+E280</f>
        <v>28.840000000000003</v>
      </c>
      <c r="F281" s="54">
        <f>F274+F275+F276+F277+F278+F279+F280</f>
        <v>99.8</v>
      </c>
      <c r="G281" s="54">
        <f>G274+G275+G276+G277+G278+G279+G280</f>
        <v>792.1999999999999</v>
      </c>
      <c r="H281" s="64"/>
      <c r="I281" s="7" t="s">
        <v>26</v>
      </c>
      <c r="J281" s="4">
        <f>J274+J275+J276+J277+J278+J279+J280</f>
        <v>990</v>
      </c>
      <c r="K281" s="63">
        <f>K274+K275+K276+K277+K278+K279+K280</f>
        <v>36.27</v>
      </c>
      <c r="L281" s="63">
        <f>L274+L275+L276+L277+L278+L279+L280</f>
        <v>31.82</v>
      </c>
      <c r="M281" s="63">
        <f>M274+M275+M276+M277+M278+M279+M280</f>
        <v>121.98</v>
      </c>
      <c r="N281" s="63">
        <f>N274+N275+N276+N277+N278+N279+N280</f>
        <v>933.53</v>
      </c>
    </row>
    <row r="282" spans="1:14" ht="83.25">
      <c r="A282" s="92" t="s">
        <v>111</v>
      </c>
      <c r="B282" s="92"/>
      <c r="C282" s="92"/>
      <c r="D282" s="92"/>
      <c r="E282" s="92"/>
      <c r="F282" s="92"/>
      <c r="G282" s="92"/>
      <c r="H282" s="92" t="s">
        <v>112</v>
      </c>
      <c r="I282" s="92"/>
      <c r="J282" s="92"/>
      <c r="K282" s="92"/>
      <c r="L282" s="92"/>
      <c r="M282" s="92"/>
      <c r="N282" s="92"/>
    </row>
    <row r="283" spans="1:14" ht="83.25">
      <c r="A283" s="55"/>
      <c r="B283" s="7"/>
      <c r="C283" s="36"/>
      <c r="D283" s="58" t="s">
        <v>1</v>
      </c>
      <c r="E283" s="58" t="s">
        <v>2</v>
      </c>
      <c r="F283" s="58" t="s">
        <v>3</v>
      </c>
      <c r="G283" s="58" t="s">
        <v>4</v>
      </c>
      <c r="H283" s="64"/>
      <c r="I283" s="7"/>
      <c r="J283" s="36"/>
      <c r="K283" s="65" t="s">
        <v>1</v>
      </c>
      <c r="L283" s="65" t="s">
        <v>2</v>
      </c>
      <c r="M283" s="65" t="s">
        <v>3</v>
      </c>
      <c r="N283" s="65" t="s">
        <v>4</v>
      </c>
    </row>
    <row r="284" spans="1:14" ht="83.25">
      <c r="A284" s="55"/>
      <c r="B284" s="37" t="s">
        <v>9</v>
      </c>
      <c r="C284" s="36"/>
      <c r="D284" s="54">
        <f>SUM(D272+D281)</f>
        <v>45.07</v>
      </c>
      <c r="E284" s="54">
        <f>SUM(E272+E281)</f>
        <v>42.61</v>
      </c>
      <c r="F284" s="54">
        <f>SUM(F272+F281)</f>
        <v>193.36</v>
      </c>
      <c r="G284" s="54">
        <f>SUM(G272+G281)</f>
        <v>1344.9499999999998</v>
      </c>
      <c r="H284" s="64"/>
      <c r="I284" s="37" t="s">
        <v>9</v>
      </c>
      <c r="J284" s="36"/>
      <c r="K284" s="63">
        <f>SUM(K272+K281)</f>
        <v>51.510000000000005</v>
      </c>
      <c r="L284" s="63">
        <f>SUM(L272+L281)</f>
        <v>45.71</v>
      </c>
      <c r="M284" s="63">
        <f>SUM(M272+M281)</f>
        <v>224.04000000000002</v>
      </c>
      <c r="N284" s="63">
        <f>SUM(N272+N281)</f>
        <v>1527.08</v>
      </c>
    </row>
    <row r="285" spans="1:14" ht="83.25">
      <c r="A285" s="55"/>
      <c r="B285" s="37" t="s">
        <v>56</v>
      </c>
      <c r="C285" s="36"/>
      <c r="D285" s="54">
        <v>46.2</v>
      </c>
      <c r="E285" s="54">
        <v>47.4</v>
      </c>
      <c r="F285" s="54">
        <v>201</v>
      </c>
      <c r="G285" s="54">
        <v>1410</v>
      </c>
      <c r="H285" s="64"/>
      <c r="I285" s="37" t="s">
        <v>56</v>
      </c>
      <c r="J285" s="36"/>
      <c r="K285" s="63">
        <v>54</v>
      </c>
      <c r="L285" s="63">
        <v>55.2</v>
      </c>
      <c r="M285" s="63">
        <v>229.8</v>
      </c>
      <c r="N285" s="63">
        <v>1632</v>
      </c>
    </row>
    <row r="286" spans="1:14" ht="165" customHeight="1">
      <c r="A286" s="57"/>
      <c r="B286" s="60" t="s">
        <v>10</v>
      </c>
      <c r="C286" s="58"/>
      <c r="D286" s="54">
        <f>D284*100/D285</f>
        <v>97.55411255411255</v>
      </c>
      <c r="E286" s="54">
        <f>E284*100/E285</f>
        <v>89.89451476793249</v>
      </c>
      <c r="F286" s="54">
        <f>F284*100/F285</f>
        <v>96.19900497512438</v>
      </c>
      <c r="G286" s="54">
        <f>G284*100/G285</f>
        <v>95.38652482269501</v>
      </c>
      <c r="H286" s="66"/>
      <c r="I286" s="68" t="s">
        <v>10</v>
      </c>
      <c r="J286" s="65"/>
      <c r="K286" s="63">
        <f>K284*100/K285</f>
        <v>95.3888888888889</v>
      </c>
      <c r="L286" s="63">
        <f>L284*100/L285</f>
        <v>82.80797101449275</v>
      </c>
      <c r="M286" s="63">
        <f>M284*100/M285</f>
        <v>97.4934725848564</v>
      </c>
      <c r="N286" s="63">
        <f>N284*100/N285</f>
        <v>93.57107843137256</v>
      </c>
    </row>
    <row r="287" spans="1:14" ht="83.25" customHeight="1">
      <c r="A287" s="93" t="s">
        <v>60</v>
      </c>
      <c r="B287" s="93"/>
      <c r="C287" s="93"/>
      <c r="D287" s="93"/>
      <c r="E287" s="93"/>
      <c r="F287" s="93"/>
      <c r="G287" s="93"/>
      <c r="H287" s="93" t="s">
        <v>64</v>
      </c>
      <c r="I287" s="93"/>
      <c r="J287" s="93"/>
      <c r="K287" s="93"/>
      <c r="L287" s="93"/>
      <c r="M287" s="93"/>
      <c r="N287" s="93"/>
    </row>
    <row r="288" spans="1:14" ht="83.25">
      <c r="A288" s="93" t="s">
        <v>53</v>
      </c>
      <c r="B288" s="93"/>
      <c r="C288" s="93"/>
      <c r="D288" s="93"/>
      <c r="E288" s="93"/>
      <c r="F288" s="93"/>
      <c r="G288" s="93"/>
      <c r="H288" s="93" t="s">
        <v>53</v>
      </c>
      <c r="I288" s="93"/>
      <c r="J288" s="93"/>
      <c r="K288" s="93"/>
      <c r="L288" s="93"/>
      <c r="M288" s="93"/>
      <c r="N288" s="93"/>
    </row>
    <row r="289" spans="1:14" ht="83.25">
      <c r="A289" s="94" t="s">
        <v>186</v>
      </c>
      <c r="B289" s="93" t="s">
        <v>20</v>
      </c>
      <c r="C289" s="95" t="s">
        <v>98</v>
      </c>
      <c r="D289" s="93" t="s">
        <v>21</v>
      </c>
      <c r="E289" s="93"/>
      <c r="F289" s="93"/>
      <c r="G289" s="93" t="s">
        <v>22</v>
      </c>
      <c r="H289" s="94" t="s">
        <v>186</v>
      </c>
      <c r="I289" s="93" t="s">
        <v>20</v>
      </c>
      <c r="J289" s="95" t="s">
        <v>98</v>
      </c>
      <c r="K289" s="93" t="s">
        <v>21</v>
      </c>
      <c r="L289" s="93"/>
      <c r="M289" s="93"/>
      <c r="N289" s="93" t="s">
        <v>22</v>
      </c>
    </row>
    <row r="290" spans="1:14" ht="83.25" customHeight="1">
      <c r="A290" s="94"/>
      <c r="B290" s="93"/>
      <c r="C290" s="95"/>
      <c r="D290" s="58" t="s">
        <v>1</v>
      </c>
      <c r="E290" s="58" t="s">
        <v>2</v>
      </c>
      <c r="F290" s="58" t="s">
        <v>3</v>
      </c>
      <c r="G290" s="93"/>
      <c r="H290" s="94"/>
      <c r="I290" s="93"/>
      <c r="J290" s="95"/>
      <c r="K290" s="65" t="s">
        <v>1</v>
      </c>
      <c r="L290" s="65" t="s">
        <v>2</v>
      </c>
      <c r="M290" s="65" t="s">
        <v>3</v>
      </c>
      <c r="N290" s="93"/>
    </row>
    <row r="291" spans="1:14" ht="83.25">
      <c r="A291" s="57">
        <v>1</v>
      </c>
      <c r="B291" s="35">
        <v>2</v>
      </c>
      <c r="C291" s="59">
        <v>3</v>
      </c>
      <c r="D291" s="35">
        <v>4</v>
      </c>
      <c r="E291" s="35">
        <v>5</v>
      </c>
      <c r="F291" s="35">
        <v>6</v>
      </c>
      <c r="G291" s="35">
        <v>7</v>
      </c>
      <c r="H291" s="66">
        <v>1</v>
      </c>
      <c r="I291" s="35">
        <v>2</v>
      </c>
      <c r="J291" s="67">
        <v>3</v>
      </c>
      <c r="K291" s="35">
        <v>4</v>
      </c>
      <c r="L291" s="35">
        <v>5</v>
      </c>
      <c r="M291" s="35">
        <v>6</v>
      </c>
      <c r="N291" s="35">
        <v>7</v>
      </c>
    </row>
    <row r="292" spans="1:14" ht="83.25">
      <c r="A292" s="93" t="s">
        <v>5</v>
      </c>
      <c r="B292" s="93"/>
      <c r="C292" s="93"/>
      <c r="D292" s="93"/>
      <c r="E292" s="93"/>
      <c r="F292" s="93"/>
      <c r="G292" s="93"/>
      <c r="H292" s="93" t="s">
        <v>5</v>
      </c>
      <c r="I292" s="93"/>
      <c r="J292" s="93"/>
      <c r="K292" s="93"/>
      <c r="L292" s="93"/>
      <c r="M292" s="93"/>
      <c r="N292" s="93"/>
    </row>
    <row r="293" spans="1:14" ht="83.25">
      <c r="A293" s="62">
        <v>6</v>
      </c>
      <c r="B293" s="7" t="s">
        <v>120</v>
      </c>
      <c r="C293" s="4">
        <v>100</v>
      </c>
      <c r="D293" s="61">
        <v>21.1</v>
      </c>
      <c r="E293" s="61">
        <v>13.6</v>
      </c>
      <c r="F293" s="61">
        <v>0</v>
      </c>
      <c r="G293" s="61">
        <v>211</v>
      </c>
      <c r="H293" s="64">
        <v>6</v>
      </c>
      <c r="I293" s="7" t="s">
        <v>120</v>
      </c>
      <c r="J293" s="4">
        <v>100</v>
      </c>
      <c r="K293" s="63">
        <v>21.1</v>
      </c>
      <c r="L293" s="63">
        <v>13.6</v>
      </c>
      <c r="M293" s="63">
        <v>0</v>
      </c>
      <c r="N293" s="63">
        <v>211</v>
      </c>
    </row>
    <row r="294" spans="1:14" ht="83.25">
      <c r="A294" s="73">
        <v>24</v>
      </c>
      <c r="B294" s="7" t="s">
        <v>140</v>
      </c>
      <c r="C294" s="73">
        <v>150</v>
      </c>
      <c r="D294" s="72">
        <v>8.34</v>
      </c>
      <c r="E294" s="72">
        <v>8.64</v>
      </c>
      <c r="F294" s="72">
        <v>37.61</v>
      </c>
      <c r="G294" s="72">
        <v>259</v>
      </c>
      <c r="H294" s="73">
        <v>24</v>
      </c>
      <c r="I294" s="7" t="s">
        <v>140</v>
      </c>
      <c r="J294" s="73">
        <v>180</v>
      </c>
      <c r="K294" s="72">
        <v>10.01</v>
      </c>
      <c r="L294" s="72">
        <v>10.37</v>
      </c>
      <c r="M294" s="72">
        <v>45.13</v>
      </c>
      <c r="N294" s="72">
        <v>310.8</v>
      </c>
    </row>
    <row r="295" spans="1:14" ht="83.25">
      <c r="A295" s="73">
        <v>20</v>
      </c>
      <c r="B295" s="7" t="s">
        <v>30</v>
      </c>
      <c r="C295" s="73">
        <v>200</v>
      </c>
      <c r="D295" s="72">
        <v>1.4</v>
      </c>
      <c r="E295" s="72">
        <v>1.6</v>
      </c>
      <c r="F295" s="72">
        <v>17.39</v>
      </c>
      <c r="G295" s="72">
        <v>91</v>
      </c>
      <c r="H295" s="73">
        <v>20</v>
      </c>
      <c r="I295" s="7" t="s">
        <v>30</v>
      </c>
      <c r="J295" s="73">
        <v>200</v>
      </c>
      <c r="K295" s="72">
        <v>1.4</v>
      </c>
      <c r="L295" s="72">
        <v>1.6</v>
      </c>
      <c r="M295" s="72">
        <v>17.39</v>
      </c>
      <c r="N295" s="72">
        <v>91</v>
      </c>
    </row>
    <row r="296" spans="1:14" ht="198" customHeight="1">
      <c r="A296" s="55" t="s">
        <v>27</v>
      </c>
      <c r="B296" s="7" t="s">
        <v>7</v>
      </c>
      <c r="C296" s="55">
        <v>20</v>
      </c>
      <c r="D296" s="54">
        <v>0.98</v>
      </c>
      <c r="E296" s="54">
        <v>0.2</v>
      </c>
      <c r="F296" s="54">
        <v>8.95</v>
      </c>
      <c r="G296" s="54">
        <v>40</v>
      </c>
      <c r="H296" s="64" t="s">
        <v>27</v>
      </c>
      <c r="I296" s="7" t="s">
        <v>7</v>
      </c>
      <c r="J296" s="64">
        <v>30</v>
      </c>
      <c r="K296" s="63">
        <v>1.47</v>
      </c>
      <c r="L296" s="63">
        <v>0.3</v>
      </c>
      <c r="M296" s="63">
        <v>13.44</v>
      </c>
      <c r="N296" s="63">
        <v>60</v>
      </c>
    </row>
    <row r="297" spans="1:14" ht="136.5" customHeight="1">
      <c r="A297" s="55" t="s">
        <v>27</v>
      </c>
      <c r="B297" s="7" t="s">
        <v>43</v>
      </c>
      <c r="C297" s="55">
        <v>20</v>
      </c>
      <c r="D297" s="54">
        <v>1.6</v>
      </c>
      <c r="E297" s="54">
        <v>0.03</v>
      </c>
      <c r="F297" s="54">
        <v>8.02</v>
      </c>
      <c r="G297" s="54">
        <v>41.6</v>
      </c>
      <c r="H297" s="64" t="s">
        <v>27</v>
      </c>
      <c r="I297" s="7" t="s">
        <v>43</v>
      </c>
      <c r="J297" s="64">
        <v>30</v>
      </c>
      <c r="K297" s="63">
        <v>2.4</v>
      </c>
      <c r="L297" s="63">
        <v>0.05</v>
      </c>
      <c r="M297" s="63">
        <v>12.03</v>
      </c>
      <c r="N297" s="63">
        <v>62.4</v>
      </c>
    </row>
    <row r="298" spans="1:14" ht="249.75">
      <c r="A298" s="55" t="s">
        <v>27</v>
      </c>
      <c r="B298" s="7" t="s">
        <v>44</v>
      </c>
      <c r="C298" s="55">
        <v>20</v>
      </c>
      <c r="D298" s="54">
        <v>1.08</v>
      </c>
      <c r="E298" s="54">
        <v>1.4</v>
      </c>
      <c r="F298" s="54">
        <v>11.68</v>
      </c>
      <c r="G298" s="54">
        <f>D298*4+E298*9+F298*4</f>
        <v>63.64</v>
      </c>
      <c r="H298" s="64" t="s">
        <v>27</v>
      </c>
      <c r="I298" s="7" t="s">
        <v>44</v>
      </c>
      <c r="J298" s="64">
        <v>20</v>
      </c>
      <c r="K298" s="63">
        <v>1.08</v>
      </c>
      <c r="L298" s="63">
        <v>1.4</v>
      </c>
      <c r="M298" s="63">
        <v>11.68</v>
      </c>
      <c r="N298" s="63">
        <f>K298*4+L298*9+M298*4</f>
        <v>63.64</v>
      </c>
    </row>
    <row r="299" spans="1:14" ht="83.25">
      <c r="A299" s="55"/>
      <c r="B299" s="7" t="s">
        <v>26</v>
      </c>
      <c r="C299" s="4">
        <f>C293+C294+C295+C296+C297+C298</f>
        <v>510</v>
      </c>
      <c r="D299" s="54">
        <f>D293+D294+D295+D296+D297+D298</f>
        <v>34.5</v>
      </c>
      <c r="E299" s="61">
        <f>E293+E294+E295+E296+E297+E298</f>
        <v>25.470000000000002</v>
      </c>
      <c r="F299" s="61">
        <f>F293+F294+F295+F296+F297+F298</f>
        <v>83.65</v>
      </c>
      <c r="G299" s="61">
        <f>G293+G294+G295+G296+G297+G298</f>
        <v>706.24</v>
      </c>
      <c r="H299" s="64"/>
      <c r="I299" s="7" t="s">
        <v>26</v>
      </c>
      <c r="J299" s="4">
        <f>J293+J294+J295+J296+J297+J298</f>
        <v>560</v>
      </c>
      <c r="K299" s="63">
        <f>K293+K294+K295+K296+K297+K298</f>
        <v>37.459999999999994</v>
      </c>
      <c r="L299" s="63">
        <f>L293+L294+L295+L296+L297+L298</f>
        <v>27.32</v>
      </c>
      <c r="M299" s="63">
        <f>M293+M294+M295+M296+M297+M298</f>
        <v>99.67000000000002</v>
      </c>
      <c r="N299" s="63">
        <f>N293+N294+N295+N296+N297+N298</f>
        <v>798.8399999999999</v>
      </c>
    </row>
    <row r="300" spans="1:14" ht="123" customHeight="1">
      <c r="A300" s="93" t="s">
        <v>8</v>
      </c>
      <c r="B300" s="93"/>
      <c r="C300" s="93"/>
      <c r="D300" s="93"/>
      <c r="E300" s="93"/>
      <c r="F300" s="93"/>
      <c r="G300" s="93"/>
      <c r="H300" s="93" t="s">
        <v>8</v>
      </c>
      <c r="I300" s="93"/>
      <c r="J300" s="93"/>
      <c r="K300" s="93"/>
      <c r="L300" s="93"/>
      <c r="M300" s="93"/>
      <c r="N300" s="93"/>
    </row>
    <row r="301" spans="1:14" ht="249.75">
      <c r="A301" s="55">
        <v>3</v>
      </c>
      <c r="B301" s="7" t="s">
        <v>38</v>
      </c>
      <c r="C301" s="36" t="s">
        <v>29</v>
      </c>
      <c r="D301" s="54">
        <v>1.14</v>
      </c>
      <c r="E301" s="54">
        <v>5.34</v>
      </c>
      <c r="F301" s="54">
        <v>4.62</v>
      </c>
      <c r="G301" s="54">
        <v>71.4</v>
      </c>
      <c r="H301" s="64">
        <v>27</v>
      </c>
      <c r="I301" s="7" t="s">
        <v>38</v>
      </c>
      <c r="J301" s="36" t="s">
        <v>24</v>
      </c>
      <c r="K301" s="63">
        <v>1.9</v>
      </c>
      <c r="L301" s="63">
        <v>8.9</v>
      </c>
      <c r="M301" s="63">
        <v>7.7</v>
      </c>
      <c r="N301" s="63">
        <v>119</v>
      </c>
    </row>
    <row r="302" spans="1:14" ht="249.75">
      <c r="A302" s="73">
        <v>28</v>
      </c>
      <c r="B302" s="7" t="s">
        <v>188</v>
      </c>
      <c r="C302" s="36" t="s">
        <v>164</v>
      </c>
      <c r="D302" s="72">
        <v>5.69</v>
      </c>
      <c r="E302" s="72">
        <v>8.48</v>
      </c>
      <c r="F302" s="72">
        <v>20.03</v>
      </c>
      <c r="G302" s="72">
        <v>190</v>
      </c>
      <c r="H302" s="73">
        <v>28</v>
      </c>
      <c r="I302" s="7" t="s">
        <v>188</v>
      </c>
      <c r="J302" s="36" t="s">
        <v>164</v>
      </c>
      <c r="K302" s="72">
        <v>5.69</v>
      </c>
      <c r="L302" s="72">
        <v>8.48</v>
      </c>
      <c r="M302" s="72">
        <v>20.03</v>
      </c>
      <c r="N302" s="72">
        <v>190</v>
      </c>
    </row>
    <row r="303" spans="1:14" ht="83.25">
      <c r="A303" s="55">
        <v>26</v>
      </c>
      <c r="B303" s="7" t="s">
        <v>145</v>
      </c>
      <c r="C303" s="4">
        <v>200</v>
      </c>
      <c r="D303" s="54">
        <v>23.64</v>
      </c>
      <c r="E303" s="54">
        <v>21.09</v>
      </c>
      <c r="F303" s="54">
        <v>15.09</v>
      </c>
      <c r="G303" s="54">
        <v>344.55</v>
      </c>
      <c r="H303" s="64">
        <v>26</v>
      </c>
      <c r="I303" s="7" t="s">
        <v>145</v>
      </c>
      <c r="J303" s="4">
        <v>200</v>
      </c>
      <c r="K303" s="63">
        <v>23.64</v>
      </c>
      <c r="L303" s="63">
        <v>21.09</v>
      </c>
      <c r="M303" s="63">
        <v>15.09</v>
      </c>
      <c r="N303" s="63">
        <v>344.55</v>
      </c>
    </row>
    <row r="304" spans="1:14" ht="83.25">
      <c r="A304" s="62">
        <v>25</v>
      </c>
      <c r="B304" s="7" t="s">
        <v>31</v>
      </c>
      <c r="C304" s="4">
        <v>200</v>
      </c>
      <c r="D304" s="61">
        <v>0.6</v>
      </c>
      <c r="E304" s="61">
        <v>0</v>
      </c>
      <c r="F304" s="61">
        <v>33</v>
      </c>
      <c r="G304" s="61">
        <v>136</v>
      </c>
      <c r="H304" s="64">
        <v>25</v>
      </c>
      <c r="I304" s="7" t="s">
        <v>31</v>
      </c>
      <c r="J304" s="4">
        <v>200</v>
      </c>
      <c r="K304" s="63">
        <v>0.6</v>
      </c>
      <c r="L304" s="63">
        <v>0</v>
      </c>
      <c r="M304" s="63">
        <v>33</v>
      </c>
      <c r="N304" s="63">
        <v>136</v>
      </c>
    </row>
    <row r="305" spans="1:14" ht="83.25">
      <c r="A305" s="55" t="s">
        <v>27</v>
      </c>
      <c r="B305" s="7" t="s">
        <v>25</v>
      </c>
      <c r="C305" s="55">
        <v>60</v>
      </c>
      <c r="D305" s="54">
        <v>4.8</v>
      </c>
      <c r="E305" s="54">
        <v>0.9</v>
      </c>
      <c r="F305" s="54">
        <v>22.74</v>
      </c>
      <c r="G305" s="54">
        <v>124.8</v>
      </c>
      <c r="H305" s="64" t="s">
        <v>27</v>
      </c>
      <c r="I305" s="7" t="s">
        <v>25</v>
      </c>
      <c r="J305" s="64">
        <v>80</v>
      </c>
      <c r="K305" s="63">
        <v>6.4</v>
      </c>
      <c r="L305" s="63">
        <v>0.12</v>
      </c>
      <c r="M305" s="63">
        <v>32.08</v>
      </c>
      <c r="N305" s="63">
        <v>166.4</v>
      </c>
    </row>
    <row r="306" spans="1:14" ht="83.25" customHeight="1">
      <c r="A306" s="55" t="s">
        <v>27</v>
      </c>
      <c r="B306" s="7" t="s">
        <v>7</v>
      </c>
      <c r="C306" s="55">
        <v>30</v>
      </c>
      <c r="D306" s="54">
        <v>1.47</v>
      </c>
      <c r="E306" s="54">
        <v>0.3</v>
      </c>
      <c r="F306" s="54">
        <v>13.44</v>
      </c>
      <c r="G306" s="54">
        <v>60</v>
      </c>
      <c r="H306" s="64" t="s">
        <v>27</v>
      </c>
      <c r="I306" s="7" t="s">
        <v>7</v>
      </c>
      <c r="J306" s="64">
        <v>40</v>
      </c>
      <c r="K306" s="63">
        <v>1.96</v>
      </c>
      <c r="L306" s="63">
        <v>0.4</v>
      </c>
      <c r="M306" s="63">
        <v>17.92</v>
      </c>
      <c r="N306" s="63">
        <v>80</v>
      </c>
    </row>
    <row r="307" spans="1:14" ht="83.25">
      <c r="A307" s="55"/>
      <c r="B307" s="7" t="s">
        <v>26</v>
      </c>
      <c r="C307" s="4">
        <f>C301+C302+C303+C304+C305+C306</f>
        <v>815</v>
      </c>
      <c r="D307" s="54">
        <f>D301+D302+D303+D304+D305+D306</f>
        <v>37.339999999999996</v>
      </c>
      <c r="E307" s="54">
        <f>E301+E302+E303+E304+E305+E306</f>
        <v>36.10999999999999</v>
      </c>
      <c r="F307" s="54">
        <f>F301+F302+F303+F304+F305+F306</f>
        <v>108.92</v>
      </c>
      <c r="G307" s="54">
        <f>G301+G302+G303+G304+G305+G306</f>
        <v>926.75</v>
      </c>
      <c r="H307" s="64"/>
      <c r="I307" s="7" t="s">
        <v>26</v>
      </c>
      <c r="J307" s="4">
        <f>J301+J302+J303+J304+J305+J306</f>
        <v>885</v>
      </c>
      <c r="K307" s="63">
        <f>K301+K302+K303+K304+K305+K306</f>
        <v>40.190000000000005</v>
      </c>
      <c r="L307" s="63">
        <f>L301+L302+L303+L304+L305+L306</f>
        <v>38.989999999999995</v>
      </c>
      <c r="M307" s="63">
        <f>M301+M302+M303+M304+M305+M306</f>
        <v>125.82</v>
      </c>
      <c r="N307" s="63">
        <f>N301+N302+N303+N304+N305+N306</f>
        <v>1035.9499999999998</v>
      </c>
    </row>
    <row r="308" spans="1:14" ht="83.25">
      <c r="A308" s="92" t="s">
        <v>111</v>
      </c>
      <c r="B308" s="92"/>
      <c r="C308" s="92"/>
      <c r="D308" s="92"/>
      <c r="E308" s="92"/>
      <c r="F308" s="92"/>
      <c r="G308" s="92"/>
      <c r="H308" s="92" t="s">
        <v>112</v>
      </c>
      <c r="I308" s="92"/>
      <c r="J308" s="92"/>
      <c r="K308" s="92"/>
      <c r="L308" s="92"/>
      <c r="M308" s="92"/>
      <c r="N308" s="92"/>
    </row>
    <row r="309" spans="1:14" ht="83.25">
      <c r="A309" s="55"/>
      <c r="B309" s="7"/>
      <c r="C309" s="36"/>
      <c r="D309" s="58" t="s">
        <v>1</v>
      </c>
      <c r="E309" s="58" t="s">
        <v>2</v>
      </c>
      <c r="F309" s="58" t="s">
        <v>3</v>
      </c>
      <c r="G309" s="58" t="s">
        <v>4</v>
      </c>
      <c r="H309" s="64"/>
      <c r="I309" s="7"/>
      <c r="J309" s="36"/>
      <c r="K309" s="65" t="s">
        <v>1</v>
      </c>
      <c r="L309" s="65" t="s">
        <v>2</v>
      </c>
      <c r="M309" s="65" t="s">
        <v>3</v>
      </c>
      <c r="N309" s="65" t="s">
        <v>4</v>
      </c>
    </row>
    <row r="310" spans="1:14" ht="83.25">
      <c r="A310" s="55"/>
      <c r="B310" s="37" t="s">
        <v>9</v>
      </c>
      <c r="C310" s="36"/>
      <c r="D310" s="54">
        <f>SUM(D299+D307)</f>
        <v>71.84</v>
      </c>
      <c r="E310" s="54">
        <f>SUM(E299+E307)</f>
        <v>61.58</v>
      </c>
      <c r="F310" s="54">
        <f>SUM(F299+F307)</f>
        <v>192.57</v>
      </c>
      <c r="G310" s="54">
        <f>SUM(G299+G307)</f>
        <v>1632.99</v>
      </c>
      <c r="H310" s="64"/>
      <c r="I310" s="37" t="s">
        <v>9</v>
      </c>
      <c r="J310" s="36"/>
      <c r="K310" s="63">
        <f>SUM(K299+K307)</f>
        <v>77.65</v>
      </c>
      <c r="L310" s="63">
        <f>SUM(L299+L307)</f>
        <v>66.31</v>
      </c>
      <c r="M310" s="63">
        <f>SUM(M299+M307)</f>
        <v>225.49</v>
      </c>
      <c r="N310" s="63">
        <f>SUM(N299+N307)</f>
        <v>1834.7899999999997</v>
      </c>
    </row>
    <row r="311" spans="1:14" ht="83.25" customHeight="1">
      <c r="A311" s="55"/>
      <c r="B311" s="37" t="s">
        <v>56</v>
      </c>
      <c r="C311" s="36"/>
      <c r="D311" s="54">
        <v>46.2</v>
      </c>
      <c r="E311" s="54">
        <v>47.4</v>
      </c>
      <c r="F311" s="54">
        <v>201</v>
      </c>
      <c r="G311" s="54">
        <v>1410</v>
      </c>
      <c r="H311" s="64"/>
      <c r="I311" s="37" t="s">
        <v>56</v>
      </c>
      <c r="J311" s="36"/>
      <c r="K311" s="63">
        <v>54</v>
      </c>
      <c r="L311" s="63">
        <v>55.2</v>
      </c>
      <c r="M311" s="63">
        <v>229.8</v>
      </c>
      <c r="N311" s="63">
        <v>1632</v>
      </c>
    </row>
    <row r="312" spans="1:14" ht="165" customHeight="1">
      <c r="A312" s="57"/>
      <c r="B312" s="60" t="s">
        <v>10</v>
      </c>
      <c r="C312" s="58"/>
      <c r="D312" s="54">
        <f>D310*100/D311</f>
        <v>155.4978354978355</v>
      </c>
      <c r="E312" s="54">
        <f>E310*100/E311</f>
        <v>129.915611814346</v>
      </c>
      <c r="F312" s="54">
        <f>F310*100/F311</f>
        <v>95.80597014925372</v>
      </c>
      <c r="G312" s="54">
        <f>G310*100/G311</f>
        <v>115.81489361702128</v>
      </c>
      <c r="H312" s="66"/>
      <c r="I312" s="68" t="s">
        <v>10</v>
      </c>
      <c r="J312" s="65"/>
      <c r="K312" s="63">
        <f>K310*100/K311</f>
        <v>143.7962962962963</v>
      </c>
      <c r="L312" s="63">
        <f>L310*100/L311</f>
        <v>120.12681159420289</v>
      </c>
      <c r="M312" s="63">
        <f>M310*100/M311</f>
        <v>98.12445604873803</v>
      </c>
      <c r="N312" s="63">
        <f>N310*100/N311</f>
        <v>112.42585784313724</v>
      </c>
    </row>
    <row r="313" spans="1:14" ht="210.75" customHeight="1">
      <c r="A313" s="93" t="s">
        <v>63</v>
      </c>
      <c r="B313" s="93"/>
      <c r="C313" s="93"/>
      <c r="D313" s="93"/>
      <c r="E313" s="93"/>
      <c r="F313" s="93"/>
      <c r="G313" s="93"/>
      <c r="H313" s="93" t="s">
        <v>67</v>
      </c>
      <c r="I313" s="93"/>
      <c r="J313" s="93"/>
      <c r="K313" s="93"/>
      <c r="L313" s="93"/>
      <c r="M313" s="93"/>
      <c r="N313" s="93"/>
    </row>
    <row r="314" spans="1:14" ht="83.25" customHeight="1">
      <c r="A314" s="94"/>
      <c r="B314" s="94"/>
      <c r="C314" s="94"/>
      <c r="D314" s="93" t="s">
        <v>21</v>
      </c>
      <c r="E314" s="93"/>
      <c r="F314" s="93"/>
      <c r="G314" s="93" t="s">
        <v>22</v>
      </c>
      <c r="H314" s="94"/>
      <c r="I314" s="94"/>
      <c r="J314" s="94"/>
      <c r="K314" s="93" t="s">
        <v>21</v>
      </c>
      <c r="L314" s="93"/>
      <c r="M314" s="93"/>
      <c r="N314" s="93" t="s">
        <v>22</v>
      </c>
    </row>
    <row r="315" spans="1:14" ht="83.25" customHeight="1">
      <c r="A315" s="94"/>
      <c r="B315" s="94"/>
      <c r="C315" s="94"/>
      <c r="D315" s="58" t="s">
        <v>1</v>
      </c>
      <c r="E315" s="58" t="s">
        <v>2</v>
      </c>
      <c r="F315" s="58" t="s">
        <v>3</v>
      </c>
      <c r="G315" s="93"/>
      <c r="H315" s="94"/>
      <c r="I315" s="94"/>
      <c r="J315" s="94"/>
      <c r="K315" s="65" t="s">
        <v>1</v>
      </c>
      <c r="L315" s="65" t="s">
        <v>2</v>
      </c>
      <c r="M315" s="65" t="s">
        <v>3</v>
      </c>
      <c r="N315" s="93"/>
    </row>
    <row r="316" spans="1:14" ht="83.25" customHeight="1">
      <c r="A316" s="96" t="s">
        <v>54</v>
      </c>
      <c r="B316" s="96"/>
      <c r="C316" s="96"/>
      <c r="D316" s="54">
        <f>D25+D52+D76+D101+D126+D151+D179+D205+D231+D257+D284+D310</f>
        <v>677.0000000000002</v>
      </c>
      <c r="E316" s="54">
        <f>E25+E52+E76+E101+E126+E151+E179+E205+E231+E257+E284+E310</f>
        <v>712.3199999999999</v>
      </c>
      <c r="F316" s="54">
        <f>F25+F52+F76+F101+F126+F151+F179+F205+F231+F257+F284+F310</f>
        <v>2475.4</v>
      </c>
      <c r="G316" s="54">
        <f>G25+G52+G76+G101+G126+G151+G179+G205+G231+G257+G284+G310</f>
        <v>17953.58</v>
      </c>
      <c r="H316" s="96" t="s">
        <v>54</v>
      </c>
      <c r="I316" s="96"/>
      <c r="J316" s="96"/>
      <c r="K316" s="63">
        <f>K25+K52+K76+K101+K126+K151+K179+K205+K231+K257+K284+K310</f>
        <v>765.9999999999999</v>
      </c>
      <c r="L316" s="63">
        <f>L25+L52+L76+L101+L126+L151+L179+L205+L231+L257+L284+L310</f>
        <v>762.75</v>
      </c>
      <c r="M316" s="63">
        <f>M25+M52+M76+M101+M126+M151+M179+M205+M231+M257+M284+M310</f>
        <v>2895.41</v>
      </c>
      <c r="N316" s="63">
        <f>N25+N52+N76+N101+N126+N151+N179+N205+N231+N257+N284+N310</f>
        <v>20403.22</v>
      </c>
    </row>
    <row r="317" spans="1:14" ht="83.25" customHeight="1">
      <c r="A317" s="96" t="s">
        <v>28</v>
      </c>
      <c r="B317" s="96"/>
      <c r="C317" s="96"/>
      <c r="D317" s="54">
        <f>D316/12</f>
        <v>56.416666666666686</v>
      </c>
      <c r="E317" s="54">
        <f>E316/12</f>
        <v>59.35999999999999</v>
      </c>
      <c r="F317" s="54">
        <f>F316/12</f>
        <v>206.28333333333333</v>
      </c>
      <c r="G317" s="54">
        <f>G316/12</f>
        <v>1496.131666666667</v>
      </c>
      <c r="H317" s="96" t="s">
        <v>28</v>
      </c>
      <c r="I317" s="96"/>
      <c r="J317" s="96"/>
      <c r="K317" s="63">
        <f>K316/12</f>
        <v>63.83333333333332</v>
      </c>
      <c r="L317" s="63">
        <f>L316/12</f>
        <v>63.5625</v>
      </c>
      <c r="M317" s="63">
        <f>M316/12</f>
        <v>241.28416666666666</v>
      </c>
      <c r="N317" s="63">
        <f>N316/12</f>
        <v>1700.2683333333334</v>
      </c>
    </row>
    <row r="318" spans="1:14" ht="83.25" customHeight="1">
      <c r="A318" s="96" t="s">
        <v>72</v>
      </c>
      <c r="B318" s="96"/>
      <c r="C318" s="96"/>
      <c r="D318" s="54">
        <v>1</v>
      </c>
      <c r="E318" s="54">
        <f>E317/D317</f>
        <v>1.0521713441654352</v>
      </c>
      <c r="F318" s="54">
        <f>F317/D317</f>
        <v>3.656425406203839</v>
      </c>
      <c r="G318" s="54"/>
      <c r="H318" s="96" t="s">
        <v>72</v>
      </c>
      <c r="I318" s="96"/>
      <c r="J318" s="96"/>
      <c r="K318" s="63">
        <v>1</v>
      </c>
      <c r="L318" s="63">
        <f>L317/K317</f>
        <v>0.9957571801566582</v>
      </c>
      <c r="M318" s="63">
        <f>M317/K317</f>
        <v>3.7799086161879902</v>
      </c>
      <c r="N318" s="63"/>
    </row>
    <row r="319" spans="1:14" ht="83.25">
      <c r="A319" s="96" t="s">
        <v>56</v>
      </c>
      <c r="B319" s="96"/>
      <c r="C319" s="96"/>
      <c r="D319" s="54">
        <v>46.2</v>
      </c>
      <c r="E319" s="54">
        <v>47.4</v>
      </c>
      <c r="F319" s="54">
        <v>201</v>
      </c>
      <c r="G319" s="54">
        <v>1410</v>
      </c>
      <c r="H319" s="96" t="s">
        <v>56</v>
      </c>
      <c r="I319" s="96"/>
      <c r="J319" s="96"/>
      <c r="K319" s="63">
        <v>54</v>
      </c>
      <c r="L319" s="63">
        <v>55.2</v>
      </c>
      <c r="M319" s="63">
        <v>229.8</v>
      </c>
      <c r="N319" s="63">
        <v>1632</v>
      </c>
    </row>
    <row r="320" spans="1:14" ht="83.25">
      <c r="A320" s="96" t="s">
        <v>10</v>
      </c>
      <c r="B320" s="96"/>
      <c r="C320" s="96"/>
      <c r="D320" s="54">
        <f>D317*100/D319</f>
        <v>122.11399711399716</v>
      </c>
      <c r="E320" s="54">
        <f>E317*100/E319</f>
        <v>125.2320675105485</v>
      </c>
      <c r="F320" s="54">
        <f>F317*100/F319</f>
        <v>102.62852404643449</v>
      </c>
      <c r="G320" s="54">
        <f>G317*100/G319</f>
        <v>106.10862884160758</v>
      </c>
      <c r="H320" s="96" t="s">
        <v>10</v>
      </c>
      <c r="I320" s="96"/>
      <c r="J320" s="96"/>
      <c r="K320" s="63">
        <f>K317*100/K319</f>
        <v>118.20987654320986</v>
      </c>
      <c r="L320" s="63">
        <f>L317*100/L319</f>
        <v>115.14945652173913</v>
      </c>
      <c r="M320" s="63">
        <f>M317*100/M319</f>
        <v>104.99746156077748</v>
      </c>
      <c r="N320" s="63">
        <f>N317*100/N319</f>
        <v>104.18310866013073</v>
      </c>
    </row>
    <row r="321" spans="1:14" ht="83.25">
      <c r="A321" s="26"/>
      <c r="C321" s="26"/>
      <c r="H321" s="2"/>
      <c r="I321" s="2"/>
      <c r="J321" s="2"/>
      <c r="K321" s="2"/>
      <c r="L321" s="2"/>
      <c r="M321" s="2"/>
      <c r="N321" s="2"/>
    </row>
    <row r="322" spans="1:9" ht="83.25">
      <c r="A322" s="26"/>
      <c r="B322" s="26" t="s">
        <v>37</v>
      </c>
      <c r="C322" s="26"/>
      <c r="I322" s="26" t="s">
        <v>37</v>
      </c>
    </row>
    <row r="323" spans="1:9" ht="83.25">
      <c r="A323" s="26"/>
      <c r="B323" s="26" t="s">
        <v>169</v>
      </c>
      <c r="C323" s="26"/>
      <c r="I323" s="26" t="s">
        <v>169</v>
      </c>
    </row>
    <row r="324" spans="1:9" ht="83.25">
      <c r="A324" s="26"/>
      <c r="B324" s="26" t="s">
        <v>185</v>
      </c>
      <c r="C324" s="26"/>
      <c r="I324" s="26" t="s">
        <v>185</v>
      </c>
    </row>
    <row r="325" spans="1:7" ht="83.25" hidden="1">
      <c r="A325" s="26"/>
      <c r="C325" s="26"/>
      <c r="D325" s="56" t="s">
        <v>49</v>
      </c>
      <c r="E325" s="56" t="s">
        <v>47</v>
      </c>
      <c r="F325" s="56" t="s">
        <v>48</v>
      </c>
      <c r="G325" s="56"/>
    </row>
    <row r="326" spans="1:8" ht="83.25" hidden="1">
      <c r="A326" s="26"/>
      <c r="C326" s="26"/>
      <c r="D326" s="39">
        <v>1</v>
      </c>
      <c r="E326" s="56">
        <f>G13*100/2350</f>
        <v>31.378723404255318</v>
      </c>
      <c r="F326" s="56">
        <f>G22*100/2350</f>
        <v>33.39148936170213</v>
      </c>
      <c r="G326" s="56"/>
      <c r="H326" s="26">
        <f>E326+F326+G326</f>
        <v>64.77021276595744</v>
      </c>
    </row>
    <row r="327" spans="1:8" ht="83.25" hidden="1">
      <c r="A327" s="26"/>
      <c r="C327" s="26"/>
      <c r="D327" s="39">
        <v>2</v>
      </c>
      <c r="E327" s="56">
        <f>G39*100/2350</f>
        <v>25.811914893617026</v>
      </c>
      <c r="F327" s="56">
        <f>G49*100/2350</f>
        <v>37.58042553191489</v>
      </c>
      <c r="G327" s="56"/>
      <c r="H327" s="26">
        <f aca="true" t="shared" si="0" ref="H327:H341">E327+F327+G327</f>
        <v>63.39234042553191</v>
      </c>
    </row>
    <row r="328" spans="1:8" ht="83.25" hidden="1">
      <c r="A328" s="26"/>
      <c r="C328" s="26"/>
      <c r="D328" s="39">
        <v>3</v>
      </c>
      <c r="E328" s="56">
        <f>G64*100/2350</f>
        <v>25.70212765957447</v>
      </c>
      <c r="F328" s="56">
        <f>G73*100/2350</f>
        <v>41.02978723404255</v>
      </c>
      <c r="G328" s="56"/>
      <c r="H328" s="26">
        <f t="shared" si="0"/>
        <v>66.73191489361702</v>
      </c>
    </row>
    <row r="329" spans="1:8" ht="83.25" hidden="1">
      <c r="A329" s="26"/>
      <c r="C329" s="26"/>
      <c r="D329" s="39">
        <v>4</v>
      </c>
      <c r="E329" s="56">
        <f>G89*100/2350</f>
        <v>36.37276595744681</v>
      </c>
      <c r="F329" s="56">
        <f>G98*100/2350</f>
        <v>24.953191489361704</v>
      </c>
      <c r="G329" s="56"/>
      <c r="H329" s="26">
        <f t="shared" si="0"/>
        <v>61.325957446808516</v>
      </c>
    </row>
    <row r="330" spans="1:8" ht="83.25" hidden="1">
      <c r="A330" s="26"/>
      <c r="C330" s="26"/>
      <c r="D330" s="39">
        <v>5</v>
      </c>
      <c r="E330" s="56">
        <f>G115*100/2350</f>
        <v>16.12723404255319</v>
      </c>
      <c r="F330" s="56" t="e">
        <f>#REF!*100/2350</f>
        <v>#REF!</v>
      </c>
      <c r="G330" s="56"/>
      <c r="H330" s="26" t="e">
        <f t="shared" si="0"/>
        <v>#REF!</v>
      </c>
    </row>
    <row r="331" spans="1:8" ht="83.25" hidden="1">
      <c r="A331" s="26"/>
      <c r="C331" s="26"/>
      <c r="D331" s="39">
        <v>6</v>
      </c>
      <c r="E331" s="56">
        <f>G140*100/2350</f>
        <v>36.16340425531915</v>
      </c>
      <c r="F331" s="56">
        <f>G148*100/2350</f>
        <v>31.114468085106385</v>
      </c>
      <c r="G331" s="56"/>
      <c r="H331" s="26">
        <f t="shared" si="0"/>
        <v>67.27787234042553</v>
      </c>
    </row>
    <row r="332" spans="1:8" ht="83.25" hidden="1">
      <c r="A332" s="26"/>
      <c r="C332" s="26"/>
      <c r="D332" s="39" t="s">
        <v>50</v>
      </c>
      <c r="E332" s="56">
        <f>E326+E327+E328+E329+E330+E331</f>
        <v>171.55617021276595</v>
      </c>
      <c r="F332" s="56" t="e">
        <f>F326+F327+F328+F329+F330+F331</f>
        <v>#REF!</v>
      </c>
      <c r="G332" s="56"/>
      <c r="H332" s="26" t="e">
        <f t="shared" si="0"/>
        <v>#REF!</v>
      </c>
    </row>
    <row r="333" spans="1:8" ht="83.25" hidden="1">
      <c r="A333" s="26"/>
      <c r="C333" s="26"/>
      <c r="D333" s="39" t="s">
        <v>51</v>
      </c>
      <c r="E333" s="56">
        <f>E332/6</f>
        <v>28.59269503546099</v>
      </c>
      <c r="F333" s="56" t="e">
        <f>F332/6</f>
        <v>#REF!</v>
      </c>
      <c r="G333" s="56"/>
      <c r="H333" s="26" t="e">
        <f t="shared" si="0"/>
        <v>#REF!</v>
      </c>
    </row>
    <row r="334" spans="1:8" ht="83.25" hidden="1">
      <c r="A334" s="26"/>
      <c r="C334" s="26"/>
      <c r="D334" s="39">
        <v>7</v>
      </c>
      <c r="E334" s="56">
        <f>G166*100/2350</f>
        <v>28.459574468085105</v>
      </c>
      <c r="F334" s="56">
        <f>G176*100/2350</f>
        <v>39.693617021276594</v>
      </c>
      <c r="G334" s="56"/>
      <c r="H334" s="26">
        <f t="shared" si="0"/>
        <v>68.1531914893617</v>
      </c>
    </row>
    <row r="335" spans="1:8" ht="83.25" hidden="1">
      <c r="A335" s="26"/>
      <c r="C335" s="26"/>
      <c r="D335" s="39">
        <v>8</v>
      </c>
      <c r="E335" s="56">
        <f>G193*100/2350</f>
        <v>27.94468085106383</v>
      </c>
      <c r="F335" s="56">
        <f>G202*100/2350</f>
        <v>32.00425531914893</v>
      </c>
      <c r="G335" s="56"/>
      <c r="H335" s="26">
        <f t="shared" si="0"/>
        <v>59.94893617021276</v>
      </c>
    </row>
    <row r="336" spans="1:8" ht="83.25" hidden="1">
      <c r="A336" s="26"/>
      <c r="C336" s="26"/>
      <c r="D336" s="39">
        <v>9</v>
      </c>
      <c r="E336" s="56">
        <f>G219*100/2350</f>
        <v>20.957446808510642</v>
      </c>
      <c r="F336" s="56">
        <f>G228*100/2350</f>
        <v>37.77872340425532</v>
      </c>
      <c r="G336" s="56"/>
      <c r="H336" s="26">
        <f t="shared" si="0"/>
        <v>58.736170212765956</v>
      </c>
    </row>
    <row r="337" spans="1:8" ht="83.25" hidden="1">
      <c r="A337" s="26"/>
      <c r="C337" s="26"/>
      <c r="D337" s="39">
        <v>10</v>
      </c>
      <c r="E337" s="56">
        <f>G245*100/2350</f>
        <v>32.974042553191495</v>
      </c>
      <c r="F337" s="56">
        <f>G254*100/2350</f>
        <v>45.378723404255325</v>
      </c>
      <c r="G337" s="56"/>
      <c r="H337" s="26">
        <f t="shared" si="0"/>
        <v>78.35276595744682</v>
      </c>
    </row>
    <row r="338" spans="1:8" ht="83.25" hidden="1">
      <c r="A338" s="26"/>
      <c r="C338" s="26"/>
      <c r="D338" s="39">
        <v>11</v>
      </c>
      <c r="E338" s="56">
        <f>G272*100/2350</f>
        <v>23.52127659574468</v>
      </c>
      <c r="F338" s="56">
        <f>G281*100/2350</f>
        <v>33.71063829787234</v>
      </c>
      <c r="G338" s="56"/>
      <c r="H338" s="26">
        <f t="shared" si="0"/>
        <v>57.231914893617024</v>
      </c>
    </row>
    <row r="339" spans="1:8" ht="83.25" hidden="1">
      <c r="A339" s="26"/>
      <c r="C339" s="26"/>
      <c r="D339" s="39">
        <v>12</v>
      </c>
      <c r="E339" s="56">
        <f>G299*100/2350</f>
        <v>30.05276595744681</v>
      </c>
      <c r="F339" s="56">
        <f>G307*100/2350</f>
        <v>39.43617021276596</v>
      </c>
      <c r="G339" s="56"/>
      <c r="H339" s="26">
        <f t="shared" si="0"/>
        <v>69.48893617021277</v>
      </c>
    </row>
    <row r="340" spans="1:8" ht="83.25" hidden="1">
      <c r="A340" s="26"/>
      <c r="C340" s="26"/>
      <c r="D340" s="40" t="s">
        <v>50</v>
      </c>
      <c r="E340" s="56">
        <f>E334+E335+E336+E337+E338+E339</f>
        <v>163.90978723404254</v>
      </c>
      <c r="F340" s="56">
        <f>F334+F335+F336+F337+F338+F339</f>
        <v>228.0021276595745</v>
      </c>
      <c r="G340" s="56"/>
      <c r="H340" s="26">
        <f t="shared" si="0"/>
        <v>391.91191489361705</v>
      </c>
    </row>
    <row r="341" spans="1:8" ht="83.25" hidden="1">
      <c r="A341" s="26"/>
      <c r="C341" s="26"/>
      <c r="D341" s="40" t="s">
        <v>51</v>
      </c>
      <c r="E341" s="56">
        <f>E340/6</f>
        <v>27.318297872340423</v>
      </c>
      <c r="F341" s="56">
        <f>F340/6</f>
        <v>38.00035460992908</v>
      </c>
      <c r="G341" s="56"/>
      <c r="H341" s="26">
        <f t="shared" si="0"/>
        <v>65.3186524822695</v>
      </c>
    </row>
    <row r="342" spans="1:7" ht="83.25">
      <c r="A342" s="26"/>
      <c r="C342" s="26"/>
      <c r="E342" s="2"/>
      <c r="F342" s="2"/>
      <c r="G342" s="2"/>
    </row>
    <row r="343" spans="1:7" ht="83.25">
      <c r="A343" s="26"/>
      <c r="C343" s="26"/>
      <c r="E343" s="2"/>
      <c r="F343" s="2"/>
      <c r="G343" s="2"/>
    </row>
    <row r="345" spans="1:3" ht="83.25">
      <c r="A345" s="26"/>
      <c r="C345" s="26"/>
    </row>
    <row r="346" spans="1:3" ht="83.25">
      <c r="A346" s="26"/>
      <c r="C346" s="26"/>
    </row>
    <row r="347" spans="1:3" ht="83.25">
      <c r="A347" s="26"/>
      <c r="C347" s="26"/>
    </row>
    <row r="348" spans="1:3" ht="83.25">
      <c r="A348" s="26"/>
      <c r="C348" s="26"/>
    </row>
    <row r="349" spans="1:3" ht="83.25">
      <c r="A349" s="26"/>
      <c r="C349" s="26"/>
    </row>
    <row r="350" spans="1:3" ht="83.25">
      <c r="A350" s="26"/>
      <c r="C350" s="26"/>
    </row>
    <row r="351" spans="1:3" ht="83.25">
      <c r="A351" s="26"/>
      <c r="C351" s="26"/>
    </row>
    <row r="352" spans="1:3" ht="83.25">
      <c r="A352" s="26"/>
      <c r="C352" s="26"/>
    </row>
    <row r="353" spans="1:3" ht="83.25">
      <c r="A353" s="26"/>
      <c r="C353" s="26"/>
    </row>
    <row r="354" spans="1:3" ht="83.25">
      <c r="A354" s="26"/>
      <c r="C354" s="26"/>
    </row>
    <row r="355" spans="1:3" ht="83.25">
      <c r="A355" s="26"/>
      <c r="C355" s="26"/>
    </row>
    <row r="356" spans="1:3" ht="83.25">
      <c r="A356" s="26"/>
      <c r="C356" s="26"/>
    </row>
    <row r="357" spans="1:3" ht="83.25">
      <c r="A357" s="26"/>
      <c r="C357" s="26"/>
    </row>
  </sheetData>
  <sheetProtection/>
  <mergeCells count="258">
    <mergeCell ref="A220:G220"/>
    <mergeCell ref="A229:G229"/>
    <mergeCell ref="A210:A211"/>
    <mergeCell ref="B210:B211"/>
    <mergeCell ref="C210:C211"/>
    <mergeCell ref="D210:F210"/>
    <mergeCell ref="G210:G211"/>
    <mergeCell ref="A213:G213"/>
    <mergeCell ref="G156:G157"/>
    <mergeCell ref="A159:G159"/>
    <mergeCell ref="A167:G167"/>
    <mergeCell ref="A177:G177"/>
    <mergeCell ref="A208:G208"/>
    <mergeCell ref="A209:G209"/>
    <mergeCell ref="A183:G183"/>
    <mergeCell ref="A184:A185"/>
    <mergeCell ref="B184:B185"/>
    <mergeCell ref="C184:C185"/>
    <mergeCell ref="A282:G282"/>
    <mergeCell ref="A308:G308"/>
    <mergeCell ref="A50:G50"/>
    <mergeCell ref="A74:G74"/>
    <mergeCell ref="A99:G99"/>
    <mergeCell ref="A149:G149"/>
    <mergeCell ref="A203:G203"/>
    <mergeCell ref="A79:G79"/>
    <mergeCell ref="A154:G154"/>
    <mergeCell ref="A155:G155"/>
    <mergeCell ref="A80:G80"/>
    <mergeCell ref="A81:A82"/>
    <mergeCell ref="B81:B82"/>
    <mergeCell ref="C81:C82"/>
    <mergeCell ref="D81:F81"/>
    <mergeCell ref="G81:G82"/>
    <mergeCell ref="G106:G107"/>
    <mergeCell ref="C262:C263"/>
    <mergeCell ref="D262:F262"/>
    <mergeCell ref="A182:G182"/>
    <mergeCell ref="G262:G263"/>
    <mergeCell ref="A255:G255"/>
    <mergeCell ref="A156:A157"/>
    <mergeCell ref="B156:B157"/>
    <mergeCell ref="C156:C157"/>
    <mergeCell ref="D156:F156"/>
    <mergeCell ref="A1:G1"/>
    <mergeCell ref="A3:A4"/>
    <mergeCell ref="B3:B4"/>
    <mergeCell ref="C3:C4"/>
    <mergeCell ref="D3:F3"/>
    <mergeCell ref="A40:G40"/>
    <mergeCell ref="A28:G28"/>
    <mergeCell ref="G3:G4"/>
    <mergeCell ref="A2:G2"/>
    <mergeCell ref="A29:G29"/>
    <mergeCell ref="A6:G6"/>
    <mergeCell ref="A14:G14"/>
    <mergeCell ref="D30:F30"/>
    <mergeCell ref="G30:G31"/>
    <mergeCell ref="A23:G23"/>
    <mergeCell ref="A116:G116"/>
    <mergeCell ref="A109:G109"/>
    <mergeCell ref="C57:C58"/>
    <mergeCell ref="D57:F57"/>
    <mergeCell ref="A60:G60"/>
    <mergeCell ref="A65:G65"/>
    <mergeCell ref="A104:G104"/>
    <mergeCell ref="A105:G105"/>
    <mergeCell ref="A84:G84"/>
    <mergeCell ref="A90:G90"/>
    <mergeCell ref="D236:F236"/>
    <mergeCell ref="D184:F184"/>
    <mergeCell ref="G184:G185"/>
    <mergeCell ref="A187:G187"/>
    <mergeCell ref="A194:G194"/>
    <mergeCell ref="A33:G33"/>
    <mergeCell ref="A56:G56"/>
    <mergeCell ref="A57:A58"/>
    <mergeCell ref="B57:B58"/>
    <mergeCell ref="A30:A31"/>
    <mergeCell ref="B30:B31"/>
    <mergeCell ref="C30:C31"/>
    <mergeCell ref="A55:G55"/>
    <mergeCell ref="G57:G58"/>
    <mergeCell ref="A234:G234"/>
    <mergeCell ref="A235:G235"/>
    <mergeCell ref="A236:A237"/>
    <mergeCell ref="B236:B237"/>
    <mergeCell ref="C236:C237"/>
    <mergeCell ref="G236:G237"/>
    <mergeCell ref="A262:A263"/>
    <mergeCell ref="A239:G239"/>
    <mergeCell ref="A246:G246"/>
    <mergeCell ref="A260:G260"/>
    <mergeCell ref="A261:G261"/>
    <mergeCell ref="B262:B263"/>
    <mergeCell ref="A314:C315"/>
    <mergeCell ref="A292:G292"/>
    <mergeCell ref="A300:G300"/>
    <mergeCell ref="A316:C316"/>
    <mergeCell ref="A317:C317"/>
    <mergeCell ref="A319:C319"/>
    <mergeCell ref="A318:C318"/>
    <mergeCell ref="A320:C320"/>
    <mergeCell ref="A313:G313"/>
    <mergeCell ref="D314:F314"/>
    <mergeCell ref="G314:G315"/>
    <mergeCell ref="A129:G129"/>
    <mergeCell ref="A130:G130"/>
    <mergeCell ref="A131:A132"/>
    <mergeCell ref="B131:B132"/>
    <mergeCell ref="C131:C132"/>
    <mergeCell ref="D131:F131"/>
    <mergeCell ref="A141:G141"/>
    <mergeCell ref="A287:G287"/>
    <mergeCell ref="A288:G288"/>
    <mergeCell ref="A289:A290"/>
    <mergeCell ref="B289:B290"/>
    <mergeCell ref="C289:C290"/>
    <mergeCell ref="D289:F289"/>
    <mergeCell ref="G289:G290"/>
    <mergeCell ref="A265:G265"/>
    <mergeCell ref="A273:G273"/>
    <mergeCell ref="I81:I82"/>
    <mergeCell ref="J81:J82"/>
    <mergeCell ref="K81:M81"/>
    <mergeCell ref="N81:N82"/>
    <mergeCell ref="G131:G132"/>
    <mergeCell ref="A134:G134"/>
    <mergeCell ref="A106:A107"/>
    <mergeCell ref="B106:B107"/>
    <mergeCell ref="C106:C107"/>
    <mergeCell ref="D106:F106"/>
    <mergeCell ref="H155:N155"/>
    <mergeCell ref="H156:H157"/>
    <mergeCell ref="I156:I157"/>
    <mergeCell ref="J156:J157"/>
    <mergeCell ref="K156:M156"/>
    <mergeCell ref="N156:N157"/>
    <mergeCell ref="H1:N1"/>
    <mergeCell ref="H2:N2"/>
    <mergeCell ref="H3:H4"/>
    <mergeCell ref="I3:I4"/>
    <mergeCell ref="J3:J4"/>
    <mergeCell ref="H288:N288"/>
    <mergeCell ref="H261:N261"/>
    <mergeCell ref="H159:N159"/>
    <mergeCell ref="H149:N149"/>
    <mergeCell ref="H154:N154"/>
    <mergeCell ref="K3:M3"/>
    <mergeCell ref="N3:N4"/>
    <mergeCell ref="H6:N6"/>
    <mergeCell ref="H14:N14"/>
    <mergeCell ref="H23:N23"/>
    <mergeCell ref="H28:N28"/>
    <mergeCell ref="H29:N29"/>
    <mergeCell ref="H30:H31"/>
    <mergeCell ref="I30:I31"/>
    <mergeCell ref="J30:J31"/>
    <mergeCell ref="K30:M30"/>
    <mergeCell ref="N30:N31"/>
    <mergeCell ref="H33:N33"/>
    <mergeCell ref="H40:N40"/>
    <mergeCell ref="H50:N50"/>
    <mergeCell ref="H55:N55"/>
    <mergeCell ref="H56:N56"/>
    <mergeCell ref="H57:H58"/>
    <mergeCell ref="I57:I58"/>
    <mergeCell ref="J57:J58"/>
    <mergeCell ref="K57:M57"/>
    <mergeCell ref="N57:N58"/>
    <mergeCell ref="H60:N60"/>
    <mergeCell ref="H65:N65"/>
    <mergeCell ref="H74:N74"/>
    <mergeCell ref="H90:N90"/>
    <mergeCell ref="H99:N99"/>
    <mergeCell ref="H104:N104"/>
    <mergeCell ref="H84:N84"/>
    <mergeCell ref="H79:N79"/>
    <mergeCell ref="H80:N80"/>
    <mergeCell ref="H81:H82"/>
    <mergeCell ref="J131:J132"/>
    <mergeCell ref="K131:M131"/>
    <mergeCell ref="N131:N132"/>
    <mergeCell ref="H105:N105"/>
    <mergeCell ref="H106:H107"/>
    <mergeCell ref="I106:I107"/>
    <mergeCell ref="J106:J107"/>
    <mergeCell ref="K106:M106"/>
    <mergeCell ref="N106:N107"/>
    <mergeCell ref="H130:N130"/>
    <mergeCell ref="H134:N134"/>
    <mergeCell ref="H141:N141"/>
    <mergeCell ref="H167:N167"/>
    <mergeCell ref="H177:N177"/>
    <mergeCell ref="H182:N182"/>
    <mergeCell ref="H109:N109"/>
    <mergeCell ref="H116:N116"/>
    <mergeCell ref="H129:N129"/>
    <mergeCell ref="H131:H132"/>
    <mergeCell ref="I131:I132"/>
    <mergeCell ref="H300:N300"/>
    <mergeCell ref="H308:N308"/>
    <mergeCell ref="H265:N265"/>
    <mergeCell ref="H260:N260"/>
    <mergeCell ref="H234:N234"/>
    <mergeCell ref="H208:N208"/>
    <mergeCell ref="H209:N209"/>
    <mergeCell ref="H210:H211"/>
    <mergeCell ref="I210:I211"/>
    <mergeCell ref="J210:J211"/>
    <mergeCell ref="H183:N183"/>
    <mergeCell ref="H184:H185"/>
    <mergeCell ref="I184:I185"/>
    <mergeCell ref="J184:J185"/>
    <mergeCell ref="K184:M184"/>
    <mergeCell ref="H292:N292"/>
    <mergeCell ref="N184:N185"/>
    <mergeCell ref="H187:N187"/>
    <mergeCell ref="H194:N194"/>
    <mergeCell ref="H203:N203"/>
    <mergeCell ref="K210:M210"/>
    <mergeCell ref="N210:N211"/>
    <mergeCell ref="H213:N213"/>
    <mergeCell ref="H220:N220"/>
    <mergeCell ref="H229:N229"/>
    <mergeCell ref="H235:N235"/>
    <mergeCell ref="H236:H237"/>
    <mergeCell ref="I236:I237"/>
    <mergeCell ref="J236:J237"/>
    <mergeCell ref="K236:M236"/>
    <mergeCell ref="N236:N237"/>
    <mergeCell ref="H239:N239"/>
    <mergeCell ref="H255:N255"/>
    <mergeCell ref="H262:H263"/>
    <mergeCell ref="I262:I263"/>
    <mergeCell ref="J262:J263"/>
    <mergeCell ref="K262:M262"/>
    <mergeCell ref="N262:N263"/>
    <mergeCell ref="H319:J319"/>
    <mergeCell ref="H320:J320"/>
    <mergeCell ref="H316:J316"/>
    <mergeCell ref="H317:J317"/>
    <mergeCell ref="H318:J318"/>
    <mergeCell ref="H273:N273"/>
    <mergeCell ref="H282:N282"/>
    <mergeCell ref="H287:N287"/>
    <mergeCell ref="H289:H290"/>
    <mergeCell ref="I289:I290"/>
    <mergeCell ref="A124:G124"/>
    <mergeCell ref="H124:N124"/>
    <mergeCell ref="H313:N313"/>
    <mergeCell ref="H314:J315"/>
    <mergeCell ref="K314:M314"/>
    <mergeCell ref="N314:N315"/>
    <mergeCell ref="J289:J290"/>
    <mergeCell ref="K289:M289"/>
    <mergeCell ref="N289:N290"/>
    <mergeCell ref="H246:N246"/>
  </mergeCells>
  <printOptions/>
  <pageMargins left="0.22" right="0.25" top="0.3937007874015748" bottom="0.3937007874015748" header="0.3937007874015748" footer="0.3937007874015748"/>
  <pageSetup fitToHeight="29" horizontalDpi="600" verticalDpi="600" orientation="landscape" paperSize="9" scale="14" r:id="rId3"/>
  <rowBreaks count="12" manualBreakCount="12">
    <brk id="27" max="14" man="1"/>
    <brk id="54" max="14" man="1"/>
    <brk id="78" max="14" man="1"/>
    <brk id="103" max="14" man="1"/>
    <brk id="128" max="14" man="1"/>
    <brk id="153" max="14" man="1"/>
    <brk id="181" max="14" man="1"/>
    <brk id="207" max="13" man="1"/>
    <brk id="233" max="14" man="1"/>
    <brk id="259" max="14" man="1"/>
    <brk id="286" max="14" man="1"/>
    <brk id="312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Q481"/>
  <sheetViews>
    <sheetView view="pageBreakPreview" zoomScale="10" zoomScaleNormal="70" zoomScaleSheetLayoutView="10" zoomScalePageLayoutView="0" workbookViewId="0" topLeftCell="A230">
      <selection activeCell="A226" sqref="A226:AG226"/>
    </sheetView>
  </sheetViews>
  <sheetFormatPr defaultColWidth="27.57421875" defaultRowHeight="12.75"/>
  <cols>
    <col min="1" max="1" width="54.421875" style="32" customWidth="1"/>
    <col min="2" max="2" width="133.7109375" style="26" customWidth="1"/>
    <col min="3" max="3" width="44.421875" style="32" customWidth="1"/>
    <col min="4" max="4" width="37.57421875" style="32" customWidth="1"/>
    <col min="5" max="5" width="45.28125" style="32" customWidth="1"/>
    <col min="6" max="6" width="43.00390625" style="32" customWidth="1"/>
    <col min="7" max="7" width="38.421875" style="32" customWidth="1"/>
    <col min="8" max="8" width="38.7109375" style="32" customWidth="1"/>
    <col min="9" max="9" width="42.140625" style="32" customWidth="1"/>
    <col min="10" max="10" width="53.8515625" style="32" customWidth="1"/>
    <col min="11" max="11" width="33.8515625" style="32" customWidth="1"/>
    <col min="12" max="12" width="38.7109375" style="32" customWidth="1"/>
    <col min="13" max="13" width="35.28125" style="21" customWidth="1"/>
    <col min="14" max="14" width="67.00390625" style="24" customWidth="1"/>
    <col min="15" max="15" width="47.00390625" style="8" customWidth="1"/>
    <col min="16" max="16" width="46.421875" style="32" customWidth="1"/>
    <col min="17" max="17" width="39.8515625" style="32" customWidth="1"/>
    <col min="18" max="18" width="39.00390625" style="32" customWidth="1"/>
    <col min="19" max="19" width="31.8515625" style="32" customWidth="1"/>
    <col min="20" max="20" width="36.421875" style="32" customWidth="1"/>
    <col min="21" max="21" width="35.00390625" style="32" customWidth="1"/>
    <col min="22" max="22" width="32.421875" style="32" customWidth="1"/>
    <col min="23" max="23" width="47.00390625" style="32" customWidth="1"/>
    <col min="24" max="24" width="31.00390625" style="32" customWidth="1"/>
    <col min="25" max="25" width="33.8515625" style="32" customWidth="1"/>
    <col min="26" max="26" width="32.7109375" style="21" customWidth="1"/>
    <col min="27" max="27" width="35.28125" style="2" customWidth="1"/>
    <col min="28" max="32" width="36.421875" style="20" customWidth="1"/>
    <col min="33" max="33" width="36.140625" style="21" customWidth="1"/>
    <col min="34" max="16384" width="27.57421875" style="26" customWidth="1"/>
  </cols>
  <sheetData>
    <row r="1" spans="1:147" s="13" customFormat="1" ht="83.25">
      <c r="A1" s="90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</row>
    <row r="2" spans="1:33" s="2" customFormat="1" ht="83.25">
      <c r="A2" s="87" t="s">
        <v>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147" s="14" customFormat="1" ht="84" thickBo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</row>
    <row r="4" spans="1:147" ht="70.5" customHeight="1">
      <c r="A4" s="89" t="s">
        <v>69</v>
      </c>
      <c r="B4" s="87" t="s">
        <v>20</v>
      </c>
      <c r="C4" s="86" t="s">
        <v>25</v>
      </c>
      <c r="D4" s="86" t="s">
        <v>7</v>
      </c>
      <c r="E4" s="86" t="s">
        <v>76</v>
      </c>
      <c r="F4" s="86" t="s">
        <v>77</v>
      </c>
      <c r="G4" s="86" t="s">
        <v>78</v>
      </c>
      <c r="H4" s="86" t="s">
        <v>79</v>
      </c>
      <c r="I4" s="86" t="s">
        <v>80</v>
      </c>
      <c r="J4" s="86" t="s">
        <v>81</v>
      </c>
      <c r="K4" s="86" t="s">
        <v>82</v>
      </c>
      <c r="L4" s="86" t="s">
        <v>68</v>
      </c>
      <c r="M4" s="86" t="s">
        <v>83</v>
      </c>
      <c r="N4" s="86" t="s">
        <v>84</v>
      </c>
      <c r="O4" s="86" t="s">
        <v>99</v>
      </c>
      <c r="P4" s="86" t="s">
        <v>100</v>
      </c>
      <c r="Q4" s="86" t="s">
        <v>85</v>
      </c>
      <c r="R4" s="86" t="s">
        <v>86</v>
      </c>
      <c r="S4" s="86" t="s">
        <v>87</v>
      </c>
      <c r="T4" s="86" t="s">
        <v>88</v>
      </c>
      <c r="U4" s="86" t="s">
        <v>89</v>
      </c>
      <c r="V4" s="86" t="s">
        <v>90</v>
      </c>
      <c r="W4" s="86" t="s">
        <v>91</v>
      </c>
      <c r="X4" s="86" t="s">
        <v>92</v>
      </c>
      <c r="Y4" s="86" t="s">
        <v>93</v>
      </c>
      <c r="Z4" s="86" t="s">
        <v>94</v>
      </c>
      <c r="AA4" s="88" t="s">
        <v>95</v>
      </c>
      <c r="AB4" s="86" t="s">
        <v>73</v>
      </c>
      <c r="AC4" s="88" t="s">
        <v>74</v>
      </c>
      <c r="AD4" s="86" t="s">
        <v>75</v>
      </c>
      <c r="AE4" s="86" t="s">
        <v>96</v>
      </c>
      <c r="AF4" s="86" t="s">
        <v>97</v>
      </c>
      <c r="AG4" s="86" t="s">
        <v>35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</row>
    <row r="5" spans="1:147" ht="409.5" customHeight="1">
      <c r="A5" s="89"/>
      <c r="B5" s="87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8"/>
      <c r="AB5" s="86"/>
      <c r="AC5" s="88"/>
      <c r="AD5" s="86"/>
      <c r="AE5" s="86"/>
      <c r="AF5" s="86"/>
      <c r="AG5" s="86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</row>
    <row r="6" spans="1:147" ht="84" thickBot="1">
      <c r="A6" s="47">
        <v>1</v>
      </c>
      <c r="B6" s="4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 t="s">
        <v>36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  <c r="R6" s="47">
        <v>18</v>
      </c>
      <c r="S6" s="47">
        <v>19</v>
      </c>
      <c r="T6" s="47">
        <v>20</v>
      </c>
      <c r="U6" s="47">
        <v>21</v>
      </c>
      <c r="V6" s="47">
        <v>22</v>
      </c>
      <c r="W6" s="47">
        <v>23</v>
      </c>
      <c r="X6" s="47">
        <v>24</v>
      </c>
      <c r="Y6" s="47">
        <v>25</v>
      </c>
      <c r="Z6" s="47">
        <v>26</v>
      </c>
      <c r="AA6" s="4">
        <v>27</v>
      </c>
      <c r="AB6" s="47">
        <v>28</v>
      </c>
      <c r="AC6" s="47">
        <v>29</v>
      </c>
      <c r="AD6" s="47">
        <v>30</v>
      </c>
      <c r="AE6" s="47">
        <v>31</v>
      </c>
      <c r="AF6" s="47">
        <v>32</v>
      </c>
      <c r="AG6" s="5">
        <v>33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</row>
    <row r="7" spans="1:147" s="27" customFormat="1" ht="84" thickBot="1">
      <c r="A7" s="87" t="s">
        <v>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</row>
    <row r="8" spans="1:34" s="15" customFormat="1" ht="166.5">
      <c r="A8" s="47">
        <v>70</v>
      </c>
      <c r="B8" s="7" t="s">
        <v>113</v>
      </c>
      <c r="C8" s="47"/>
      <c r="D8" s="47"/>
      <c r="E8" s="47"/>
      <c r="F8" s="47">
        <v>68</v>
      </c>
      <c r="G8" s="47"/>
      <c r="H8" s="47"/>
      <c r="I8" s="47">
        <v>32</v>
      </c>
      <c r="J8" s="47"/>
      <c r="K8" s="47"/>
      <c r="L8" s="47"/>
      <c r="M8" s="47">
        <v>79</v>
      </c>
      <c r="N8" s="47"/>
      <c r="O8" s="47"/>
      <c r="P8" s="47"/>
      <c r="Q8" s="47"/>
      <c r="R8" s="47"/>
      <c r="S8" s="47"/>
      <c r="T8" s="47"/>
      <c r="U8" s="47"/>
      <c r="V8" s="47"/>
      <c r="W8" s="47">
        <v>9</v>
      </c>
      <c r="X8" s="47"/>
      <c r="Y8" s="47"/>
      <c r="Z8" s="47"/>
      <c r="AA8" s="46"/>
      <c r="AB8" s="47"/>
      <c r="AC8" s="47"/>
      <c r="AD8" s="47"/>
      <c r="AE8" s="47"/>
      <c r="AF8" s="47"/>
      <c r="AG8" s="8"/>
      <c r="AH8" s="11"/>
    </row>
    <row r="9" spans="1:34" s="15" customFormat="1" ht="249.75">
      <c r="A9" s="47">
        <v>72</v>
      </c>
      <c r="B9" s="7" t="s">
        <v>38</v>
      </c>
      <c r="C9" s="47"/>
      <c r="D9" s="47"/>
      <c r="E9" s="47"/>
      <c r="F9" s="47"/>
      <c r="G9" s="47"/>
      <c r="H9" s="47"/>
      <c r="I9" s="47">
        <v>50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6"/>
      <c r="AB9" s="47"/>
      <c r="AC9" s="47"/>
      <c r="AD9" s="47"/>
      <c r="AE9" s="47"/>
      <c r="AF9" s="47"/>
      <c r="AG9" s="47"/>
      <c r="AH9" s="11"/>
    </row>
    <row r="10" spans="1:33" s="15" customFormat="1" ht="83.25">
      <c r="A10" s="47">
        <v>30</v>
      </c>
      <c r="B10" s="7" t="s">
        <v>101</v>
      </c>
      <c r="C10" s="47"/>
      <c r="D10" s="47"/>
      <c r="E10" s="47"/>
      <c r="F10" s="47"/>
      <c r="G10" s="47"/>
      <c r="H10" s="47"/>
      <c r="I10" s="47"/>
      <c r="J10" s="47">
        <v>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>
        <v>15</v>
      </c>
      <c r="Z10" s="47"/>
      <c r="AA10" s="4">
        <v>1</v>
      </c>
      <c r="AB10" s="47"/>
      <c r="AC10" s="47"/>
      <c r="AD10" s="47"/>
      <c r="AE10" s="47"/>
      <c r="AF10" s="47"/>
      <c r="AG10" s="8"/>
    </row>
    <row r="11" spans="1:33" s="15" customFormat="1" ht="166.5">
      <c r="A11" s="47" t="s">
        <v>27</v>
      </c>
      <c r="B11" s="7" t="s">
        <v>45</v>
      </c>
      <c r="C11" s="47"/>
      <c r="D11" s="47"/>
      <c r="E11" s="47"/>
      <c r="F11" s="47"/>
      <c r="G11" s="47"/>
      <c r="H11" s="47"/>
      <c r="I11" s="47"/>
      <c r="J11" s="9">
        <v>150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6"/>
      <c r="AB11" s="47"/>
      <c r="AC11" s="47"/>
      <c r="AD11" s="47"/>
      <c r="AE11" s="47"/>
      <c r="AF11" s="47"/>
      <c r="AG11" s="8"/>
    </row>
    <row r="12" spans="1:33" s="15" customFormat="1" ht="83.25">
      <c r="A12" s="47" t="s">
        <v>27</v>
      </c>
      <c r="B12" s="7" t="s">
        <v>7</v>
      </c>
      <c r="C12" s="47"/>
      <c r="D12" s="47">
        <v>30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6"/>
      <c r="AB12" s="47"/>
      <c r="AC12" s="47"/>
      <c r="AD12" s="47"/>
      <c r="AE12" s="47"/>
      <c r="AF12" s="47"/>
      <c r="AG12" s="47"/>
    </row>
    <row r="13" spans="1:33" s="15" customFormat="1" ht="166.5">
      <c r="A13" s="47" t="s">
        <v>27</v>
      </c>
      <c r="B13" s="7" t="s">
        <v>43</v>
      </c>
      <c r="C13" s="47">
        <v>30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6"/>
      <c r="AB13" s="47"/>
      <c r="AC13" s="47"/>
      <c r="AD13" s="47"/>
      <c r="AE13" s="47"/>
      <c r="AF13" s="47"/>
      <c r="AG13" s="47"/>
    </row>
    <row r="14" spans="1:147" ht="84" thickBot="1">
      <c r="A14" s="47"/>
      <c r="B14" s="7" t="s">
        <v>26</v>
      </c>
      <c r="C14" s="47">
        <f aca="true" t="shared" si="0" ref="C14:AH14">SUM(C8:C13)</f>
        <v>30</v>
      </c>
      <c r="D14" s="47">
        <f t="shared" si="0"/>
        <v>30</v>
      </c>
      <c r="E14" s="47">
        <f t="shared" si="0"/>
        <v>0</v>
      </c>
      <c r="F14" s="47">
        <f t="shared" si="0"/>
        <v>68</v>
      </c>
      <c r="G14" s="47">
        <f t="shared" si="0"/>
        <v>0</v>
      </c>
      <c r="H14" s="47">
        <f t="shared" si="0"/>
        <v>0</v>
      </c>
      <c r="I14" s="47">
        <f t="shared" si="0"/>
        <v>82</v>
      </c>
      <c r="J14" s="47">
        <f t="shared" si="0"/>
        <v>157</v>
      </c>
      <c r="K14" s="47">
        <f t="shared" si="0"/>
        <v>0</v>
      </c>
      <c r="L14" s="47">
        <f t="shared" si="0"/>
        <v>0</v>
      </c>
      <c r="M14" s="47">
        <f t="shared" si="0"/>
        <v>79</v>
      </c>
      <c r="N14" s="47">
        <f t="shared" si="0"/>
        <v>0</v>
      </c>
      <c r="O14" s="47">
        <f t="shared" si="0"/>
        <v>0</v>
      </c>
      <c r="P14" s="47">
        <f t="shared" si="0"/>
        <v>0</v>
      </c>
      <c r="Q14" s="47">
        <f t="shared" si="0"/>
        <v>0</v>
      </c>
      <c r="R14" s="47">
        <f t="shared" si="0"/>
        <v>0</v>
      </c>
      <c r="S14" s="47">
        <f t="shared" si="0"/>
        <v>0</v>
      </c>
      <c r="T14" s="47">
        <f t="shared" si="0"/>
        <v>0</v>
      </c>
      <c r="U14" s="47">
        <f t="shared" si="0"/>
        <v>0</v>
      </c>
      <c r="V14" s="47">
        <f t="shared" si="0"/>
        <v>0</v>
      </c>
      <c r="W14" s="47">
        <f t="shared" si="0"/>
        <v>9</v>
      </c>
      <c r="X14" s="47">
        <f t="shared" si="0"/>
        <v>0</v>
      </c>
      <c r="Y14" s="47">
        <f t="shared" si="0"/>
        <v>15</v>
      </c>
      <c r="Z14" s="47">
        <f t="shared" si="0"/>
        <v>0</v>
      </c>
      <c r="AA14" s="46">
        <f t="shared" si="0"/>
        <v>1</v>
      </c>
      <c r="AB14" s="47">
        <f t="shared" si="0"/>
        <v>0</v>
      </c>
      <c r="AC14" s="47">
        <f t="shared" si="0"/>
        <v>0</v>
      </c>
      <c r="AD14" s="47">
        <f t="shared" si="0"/>
        <v>0</v>
      </c>
      <c r="AE14" s="47">
        <f t="shared" si="0"/>
        <v>0</v>
      </c>
      <c r="AF14" s="47">
        <f t="shared" si="0"/>
        <v>0</v>
      </c>
      <c r="AG14" s="47">
        <f t="shared" si="0"/>
        <v>0</v>
      </c>
      <c r="AH14" s="29">
        <f t="shared" si="0"/>
        <v>0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</row>
    <row r="15" spans="1:147" s="3" customFormat="1" ht="84" thickBot="1">
      <c r="A15" s="87" t="s">
        <v>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</row>
    <row r="16" spans="1:147" ht="166.5">
      <c r="A16" s="47">
        <v>4</v>
      </c>
      <c r="B16" s="7" t="s">
        <v>136</v>
      </c>
      <c r="C16" s="47"/>
      <c r="D16" s="47"/>
      <c r="E16" s="47"/>
      <c r="F16" s="47"/>
      <c r="G16" s="47"/>
      <c r="H16" s="47"/>
      <c r="I16" s="47">
        <v>100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7"/>
      <c r="AD16" s="47"/>
      <c r="AE16" s="47"/>
      <c r="AF16" s="47"/>
      <c r="AG16" s="8"/>
      <c r="AH16" s="25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</row>
    <row r="17" spans="1:147" ht="166.5">
      <c r="A17" s="47">
        <v>5</v>
      </c>
      <c r="B17" s="7" t="s">
        <v>141</v>
      </c>
      <c r="C17" s="47"/>
      <c r="D17" s="47"/>
      <c r="E17" s="47"/>
      <c r="F17" s="47">
        <v>20</v>
      </c>
      <c r="G17" s="47"/>
      <c r="H17" s="47">
        <v>50</v>
      </c>
      <c r="I17" s="47">
        <v>30</v>
      </c>
      <c r="J17" s="47"/>
      <c r="K17" s="47"/>
      <c r="L17" s="47"/>
      <c r="M17" s="47">
        <v>16</v>
      </c>
      <c r="N17" s="47"/>
      <c r="O17" s="47"/>
      <c r="P17" s="47"/>
      <c r="Q17" s="47"/>
      <c r="R17" s="47"/>
      <c r="S17" s="47"/>
      <c r="T17" s="47"/>
      <c r="U17" s="47"/>
      <c r="V17" s="47"/>
      <c r="W17" s="47">
        <v>5</v>
      </c>
      <c r="X17" s="47"/>
      <c r="Y17" s="47"/>
      <c r="Z17" s="47"/>
      <c r="AA17" s="46"/>
      <c r="AB17" s="47"/>
      <c r="AC17" s="47"/>
      <c r="AD17" s="47"/>
      <c r="AE17" s="47"/>
      <c r="AF17" s="47"/>
      <c r="AG17" s="8"/>
      <c r="AH17" s="1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</row>
    <row r="18" spans="1:147" ht="166.5">
      <c r="A18" s="47">
        <v>39</v>
      </c>
      <c r="B18" s="7" t="s">
        <v>153</v>
      </c>
      <c r="C18" s="47"/>
      <c r="D18" s="47"/>
      <c r="E18" s="47">
        <v>4</v>
      </c>
      <c r="F18" s="47"/>
      <c r="G18" s="47"/>
      <c r="H18" s="47">
        <v>79</v>
      </c>
      <c r="I18" s="47">
        <v>59</v>
      </c>
      <c r="J18" s="47"/>
      <c r="K18" s="47"/>
      <c r="L18" s="47"/>
      <c r="M18" s="47">
        <v>81</v>
      </c>
      <c r="N18" s="47"/>
      <c r="O18" s="47"/>
      <c r="P18" s="47"/>
      <c r="Q18" s="47"/>
      <c r="R18" s="47"/>
      <c r="S18" s="47"/>
      <c r="T18" s="47"/>
      <c r="U18" s="47">
        <v>14</v>
      </c>
      <c r="V18" s="47"/>
      <c r="W18" s="47">
        <v>7</v>
      </c>
      <c r="X18" s="47"/>
      <c r="Y18" s="47"/>
      <c r="Z18" s="47"/>
      <c r="AA18" s="46"/>
      <c r="AB18" s="47"/>
      <c r="AC18" s="47"/>
      <c r="AD18" s="47"/>
      <c r="AE18" s="47"/>
      <c r="AF18" s="47"/>
      <c r="AG18" s="8"/>
      <c r="AH18" s="1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</row>
    <row r="19" spans="1:147" ht="285.75" customHeight="1">
      <c r="A19" s="47">
        <v>35</v>
      </c>
      <c r="B19" s="7" t="s">
        <v>105</v>
      </c>
      <c r="C19" s="47"/>
      <c r="D19" s="47"/>
      <c r="E19" s="47"/>
      <c r="F19" s="47"/>
      <c r="G19" s="47"/>
      <c r="H19" s="47"/>
      <c r="I19" s="47"/>
      <c r="J19" s="47"/>
      <c r="K19" s="47">
        <v>20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>
        <v>15</v>
      </c>
      <c r="Z19" s="47"/>
      <c r="AA19" s="46"/>
      <c r="AB19" s="47"/>
      <c r="AC19" s="47"/>
      <c r="AD19" s="47"/>
      <c r="AE19" s="47"/>
      <c r="AF19" s="47"/>
      <c r="AG19" s="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</row>
    <row r="20" spans="1:147" ht="83.25">
      <c r="A20" s="47" t="s">
        <v>27</v>
      </c>
      <c r="B20" s="7" t="s">
        <v>25</v>
      </c>
      <c r="C20" s="47">
        <v>80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6"/>
      <c r="AB20" s="47"/>
      <c r="AC20" s="47"/>
      <c r="AD20" s="47"/>
      <c r="AE20" s="47"/>
      <c r="AF20" s="47"/>
      <c r="AG20" s="47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</row>
    <row r="21" spans="1:147" ht="83.25">
      <c r="A21" s="47" t="s">
        <v>27</v>
      </c>
      <c r="B21" s="7" t="s">
        <v>7</v>
      </c>
      <c r="C21" s="47"/>
      <c r="D21" s="47">
        <v>40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6"/>
      <c r="AB21" s="47"/>
      <c r="AC21" s="47"/>
      <c r="AD21" s="47"/>
      <c r="AE21" s="47"/>
      <c r="AF21" s="47"/>
      <c r="AG21" s="47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</row>
    <row r="22" spans="1:147" ht="83.25">
      <c r="A22" s="47"/>
      <c r="B22" s="7" t="s">
        <v>26</v>
      </c>
      <c r="C22" s="47">
        <f>C16+C17+C18+C19+C20+C21</f>
        <v>80</v>
      </c>
      <c r="D22" s="47">
        <f aca="true" t="shared" si="1" ref="D22:AG22">D16+D17+D18+D19+D20+D21</f>
        <v>40</v>
      </c>
      <c r="E22" s="47">
        <f t="shared" si="1"/>
        <v>4</v>
      </c>
      <c r="F22" s="47">
        <f t="shared" si="1"/>
        <v>20</v>
      </c>
      <c r="G22" s="47">
        <f t="shared" si="1"/>
        <v>0</v>
      </c>
      <c r="H22" s="47">
        <f t="shared" si="1"/>
        <v>129</v>
      </c>
      <c r="I22" s="47">
        <f t="shared" si="1"/>
        <v>189</v>
      </c>
      <c r="J22" s="47">
        <f t="shared" si="1"/>
        <v>0</v>
      </c>
      <c r="K22" s="47">
        <f t="shared" si="1"/>
        <v>20</v>
      </c>
      <c r="L22" s="47">
        <f t="shared" si="1"/>
        <v>0</v>
      </c>
      <c r="M22" s="47">
        <f t="shared" si="1"/>
        <v>97</v>
      </c>
      <c r="N22" s="47">
        <f t="shared" si="1"/>
        <v>0</v>
      </c>
      <c r="O22" s="47">
        <f t="shared" si="1"/>
        <v>0</v>
      </c>
      <c r="P22" s="47">
        <f t="shared" si="1"/>
        <v>0</v>
      </c>
      <c r="Q22" s="47">
        <f t="shared" si="1"/>
        <v>0</v>
      </c>
      <c r="R22" s="47">
        <f t="shared" si="1"/>
        <v>0</v>
      </c>
      <c r="S22" s="47">
        <f t="shared" si="1"/>
        <v>0</v>
      </c>
      <c r="T22" s="47">
        <f t="shared" si="1"/>
        <v>0</v>
      </c>
      <c r="U22" s="47">
        <f t="shared" si="1"/>
        <v>14</v>
      </c>
      <c r="V22" s="47">
        <f t="shared" si="1"/>
        <v>0</v>
      </c>
      <c r="W22" s="47">
        <f t="shared" si="1"/>
        <v>12</v>
      </c>
      <c r="X22" s="47">
        <f t="shared" si="1"/>
        <v>0</v>
      </c>
      <c r="Y22" s="47">
        <f t="shared" si="1"/>
        <v>15</v>
      </c>
      <c r="Z22" s="47">
        <f t="shared" si="1"/>
        <v>0</v>
      </c>
      <c r="AA22" s="47">
        <f t="shared" si="1"/>
        <v>0</v>
      </c>
      <c r="AB22" s="47">
        <f t="shared" si="1"/>
        <v>0</v>
      </c>
      <c r="AC22" s="47">
        <f t="shared" si="1"/>
        <v>0</v>
      </c>
      <c r="AD22" s="47">
        <f t="shared" si="1"/>
        <v>0</v>
      </c>
      <c r="AE22" s="47">
        <f t="shared" si="1"/>
        <v>0</v>
      </c>
      <c r="AF22" s="47">
        <f t="shared" si="1"/>
        <v>0</v>
      </c>
      <c r="AG22" s="47">
        <f t="shared" si="1"/>
        <v>0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</row>
    <row r="23" spans="1:147" ht="83.25">
      <c r="A23" s="87" t="s">
        <v>59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</row>
    <row r="24" spans="1:147" ht="166.5">
      <c r="A24" s="47">
        <v>62</v>
      </c>
      <c r="B24" s="7" t="s">
        <v>149</v>
      </c>
      <c r="C24" s="47"/>
      <c r="D24" s="47"/>
      <c r="E24" s="47"/>
      <c r="F24" s="47"/>
      <c r="G24" s="47"/>
      <c r="H24" s="47"/>
      <c r="I24" s="47"/>
      <c r="J24" s="47">
        <v>40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>
        <v>15</v>
      </c>
      <c r="Z24" s="47"/>
      <c r="AA24" s="46"/>
      <c r="AB24" s="47"/>
      <c r="AC24" s="47"/>
      <c r="AD24" s="47"/>
      <c r="AE24" s="47"/>
      <c r="AF24" s="47"/>
      <c r="AG24" s="8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</row>
    <row r="25" spans="1:147" ht="83.25">
      <c r="A25" s="47">
        <v>64</v>
      </c>
      <c r="B25" s="7" t="s">
        <v>160</v>
      </c>
      <c r="C25" s="47"/>
      <c r="D25" s="47"/>
      <c r="E25" s="47">
        <v>69.4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>
        <v>28</v>
      </c>
      <c r="R25" s="47"/>
      <c r="S25" s="47"/>
      <c r="T25" s="47"/>
      <c r="U25" s="47"/>
      <c r="V25" s="47">
        <v>16</v>
      </c>
      <c r="W25" s="47">
        <v>0.4</v>
      </c>
      <c r="X25" s="47">
        <v>6</v>
      </c>
      <c r="Y25" s="47">
        <v>15</v>
      </c>
      <c r="Z25" s="47"/>
      <c r="AA25" s="46"/>
      <c r="AB25" s="47"/>
      <c r="AC25" s="47"/>
      <c r="AD25" s="47"/>
      <c r="AE25" s="47">
        <v>2</v>
      </c>
      <c r="AF25" s="47"/>
      <c r="AG25" s="8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</row>
    <row r="26" spans="1:147" ht="83.25">
      <c r="A26" s="47" t="s">
        <v>27</v>
      </c>
      <c r="B26" s="7" t="s">
        <v>132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>
        <v>100</v>
      </c>
      <c r="S26" s="47"/>
      <c r="T26" s="47"/>
      <c r="U26" s="47"/>
      <c r="V26" s="47"/>
      <c r="W26" s="47"/>
      <c r="X26" s="47"/>
      <c r="Y26" s="47"/>
      <c r="Z26" s="47"/>
      <c r="AA26" s="46"/>
      <c r="AB26" s="47"/>
      <c r="AC26" s="47"/>
      <c r="AD26" s="47"/>
      <c r="AE26" s="47"/>
      <c r="AF26" s="47"/>
      <c r="AG26" s="8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</row>
    <row r="27" spans="1:147" ht="83.25">
      <c r="A27" s="47"/>
      <c r="B27" s="7" t="s">
        <v>26</v>
      </c>
      <c r="C27" s="47">
        <f>C24+C25+C26</f>
        <v>0</v>
      </c>
      <c r="D27" s="47">
        <f aca="true" t="shared" si="2" ref="D27:AG27">D24+D25+D26</f>
        <v>0</v>
      </c>
      <c r="E27" s="47">
        <f t="shared" si="2"/>
        <v>69.4</v>
      </c>
      <c r="F27" s="47">
        <f t="shared" si="2"/>
        <v>0</v>
      </c>
      <c r="G27" s="47">
        <f t="shared" si="2"/>
        <v>0</v>
      </c>
      <c r="H27" s="47">
        <f t="shared" si="2"/>
        <v>0</v>
      </c>
      <c r="I27" s="47">
        <f t="shared" si="2"/>
        <v>0</v>
      </c>
      <c r="J27" s="47">
        <f t="shared" si="2"/>
        <v>40</v>
      </c>
      <c r="K27" s="47">
        <f t="shared" si="2"/>
        <v>0</v>
      </c>
      <c r="L27" s="47">
        <f t="shared" si="2"/>
        <v>0</v>
      </c>
      <c r="M27" s="47">
        <f t="shared" si="2"/>
        <v>0</v>
      </c>
      <c r="N27" s="47">
        <f t="shared" si="2"/>
        <v>0</v>
      </c>
      <c r="O27" s="47">
        <f t="shared" si="2"/>
        <v>0</v>
      </c>
      <c r="P27" s="47">
        <f t="shared" si="2"/>
        <v>0</v>
      </c>
      <c r="Q27" s="47">
        <f t="shared" si="2"/>
        <v>28</v>
      </c>
      <c r="R27" s="47">
        <f t="shared" si="2"/>
        <v>100</v>
      </c>
      <c r="S27" s="47">
        <f t="shared" si="2"/>
        <v>0</v>
      </c>
      <c r="T27" s="47">
        <f t="shared" si="2"/>
        <v>0</v>
      </c>
      <c r="U27" s="47">
        <f t="shared" si="2"/>
        <v>0</v>
      </c>
      <c r="V27" s="47">
        <f t="shared" si="2"/>
        <v>16</v>
      </c>
      <c r="W27" s="47">
        <f t="shared" si="2"/>
        <v>0.4</v>
      </c>
      <c r="X27" s="47">
        <f t="shared" si="2"/>
        <v>6</v>
      </c>
      <c r="Y27" s="47">
        <f t="shared" si="2"/>
        <v>30</v>
      </c>
      <c r="Z27" s="47">
        <f t="shared" si="2"/>
        <v>0</v>
      </c>
      <c r="AA27" s="47">
        <f t="shared" si="2"/>
        <v>0</v>
      </c>
      <c r="AB27" s="47">
        <f t="shared" si="2"/>
        <v>0</v>
      </c>
      <c r="AC27" s="47">
        <f t="shared" si="2"/>
        <v>0</v>
      </c>
      <c r="AD27" s="47">
        <f t="shared" si="2"/>
        <v>0</v>
      </c>
      <c r="AE27" s="47">
        <f t="shared" si="2"/>
        <v>2</v>
      </c>
      <c r="AF27" s="47">
        <f t="shared" si="2"/>
        <v>0</v>
      </c>
      <c r="AG27" s="47">
        <f t="shared" si="2"/>
        <v>0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</row>
    <row r="28" spans="1:147" ht="166.5">
      <c r="A28" s="47"/>
      <c r="B28" s="7" t="s">
        <v>110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6"/>
      <c r="AB28" s="47"/>
      <c r="AC28" s="47"/>
      <c r="AD28" s="47"/>
      <c r="AE28" s="47"/>
      <c r="AF28" s="8"/>
      <c r="AG28" s="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</row>
    <row r="29" spans="1:147" ht="83.25">
      <c r="A29" s="47"/>
      <c r="B29" s="7" t="s">
        <v>9</v>
      </c>
      <c r="C29" s="47">
        <f aca="true" t="shared" si="3" ref="C29:AE29">SUM(C14+C22+C27)</f>
        <v>110</v>
      </c>
      <c r="D29" s="47">
        <f t="shared" si="3"/>
        <v>70</v>
      </c>
      <c r="E29" s="47">
        <f t="shared" si="3"/>
        <v>73.4</v>
      </c>
      <c r="F29" s="47">
        <f t="shared" si="3"/>
        <v>88</v>
      </c>
      <c r="G29" s="47">
        <f t="shared" si="3"/>
        <v>0</v>
      </c>
      <c r="H29" s="47">
        <f t="shared" si="3"/>
        <v>129</v>
      </c>
      <c r="I29" s="47">
        <f t="shared" si="3"/>
        <v>271</v>
      </c>
      <c r="J29" s="47">
        <f t="shared" si="3"/>
        <v>197</v>
      </c>
      <c r="K29" s="47">
        <f t="shared" si="3"/>
        <v>20</v>
      </c>
      <c r="L29" s="47">
        <f t="shared" si="3"/>
        <v>0</v>
      </c>
      <c r="M29" s="47">
        <f t="shared" si="3"/>
        <v>176</v>
      </c>
      <c r="N29" s="47">
        <f t="shared" si="3"/>
        <v>0</v>
      </c>
      <c r="O29" s="47">
        <f t="shared" si="3"/>
        <v>0</v>
      </c>
      <c r="P29" s="47">
        <f t="shared" si="3"/>
        <v>0</v>
      </c>
      <c r="Q29" s="47">
        <f t="shared" si="3"/>
        <v>28</v>
      </c>
      <c r="R29" s="47">
        <f t="shared" si="3"/>
        <v>100</v>
      </c>
      <c r="S29" s="47">
        <f t="shared" si="3"/>
        <v>0</v>
      </c>
      <c r="T29" s="47">
        <f t="shared" si="3"/>
        <v>0</v>
      </c>
      <c r="U29" s="47">
        <f t="shared" si="3"/>
        <v>14</v>
      </c>
      <c r="V29" s="47">
        <f t="shared" si="3"/>
        <v>16</v>
      </c>
      <c r="W29" s="47">
        <f t="shared" si="3"/>
        <v>21.4</v>
      </c>
      <c r="X29" s="47">
        <f t="shared" si="3"/>
        <v>6</v>
      </c>
      <c r="Y29" s="47">
        <f t="shared" si="3"/>
        <v>60</v>
      </c>
      <c r="Z29" s="47">
        <f t="shared" si="3"/>
        <v>0</v>
      </c>
      <c r="AA29" s="47">
        <f t="shared" si="3"/>
        <v>1</v>
      </c>
      <c r="AB29" s="47">
        <f t="shared" si="3"/>
        <v>0</v>
      </c>
      <c r="AC29" s="47">
        <f t="shared" si="3"/>
        <v>0</v>
      </c>
      <c r="AD29" s="47">
        <f t="shared" si="3"/>
        <v>0</v>
      </c>
      <c r="AE29" s="47">
        <f t="shared" si="3"/>
        <v>2</v>
      </c>
      <c r="AF29" s="8"/>
      <c r="AG29" s="8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</row>
    <row r="30" spans="1:147" ht="71.25" customHeight="1">
      <c r="A30" s="87" t="s">
        <v>64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</row>
    <row r="31" spans="1:147" ht="83.25">
      <c r="A31" s="87" t="s">
        <v>11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</row>
    <row r="32" spans="1:147" ht="68.25" customHeight="1">
      <c r="A32" s="89" t="s">
        <v>69</v>
      </c>
      <c r="B32" s="87" t="s">
        <v>20</v>
      </c>
      <c r="C32" s="86" t="s">
        <v>25</v>
      </c>
      <c r="D32" s="86" t="s">
        <v>7</v>
      </c>
      <c r="E32" s="86" t="s">
        <v>76</v>
      </c>
      <c r="F32" s="86" t="s">
        <v>77</v>
      </c>
      <c r="G32" s="86" t="s">
        <v>78</v>
      </c>
      <c r="H32" s="86" t="s">
        <v>79</v>
      </c>
      <c r="I32" s="86" t="s">
        <v>80</v>
      </c>
      <c r="J32" s="86" t="s">
        <v>81</v>
      </c>
      <c r="K32" s="86" t="s">
        <v>82</v>
      </c>
      <c r="L32" s="86" t="s">
        <v>68</v>
      </c>
      <c r="M32" s="86" t="s">
        <v>83</v>
      </c>
      <c r="N32" s="86" t="s">
        <v>84</v>
      </c>
      <c r="O32" s="86" t="s">
        <v>99</v>
      </c>
      <c r="P32" s="86" t="s">
        <v>100</v>
      </c>
      <c r="Q32" s="86" t="s">
        <v>85</v>
      </c>
      <c r="R32" s="86" t="s">
        <v>86</v>
      </c>
      <c r="S32" s="86" t="s">
        <v>87</v>
      </c>
      <c r="T32" s="86" t="s">
        <v>88</v>
      </c>
      <c r="U32" s="86" t="s">
        <v>89</v>
      </c>
      <c r="V32" s="86" t="s">
        <v>90</v>
      </c>
      <c r="W32" s="86" t="s">
        <v>91</v>
      </c>
      <c r="X32" s="86" t="s">
        <v>92</v>
      </c>
      <c r="Y32" s="86" t="s">
        <v>93</v>
      </c>
      <c r="Z32" s="86" t="s">
        <v>94</v>
      </c>
      <c r="AA32" s="88" t="s">
        <v>95</v>
      </c>
      <c r="AB32" s="86" t="s">
        <v>73</v>
      </c>
      <c r="AC32" s="88" t="s">
        <v>74</v>
      </c>
      <c r="AD32" s="86" t="s">
        <v>75</v>
      </c>
      <c r="AE32" s="86" t="s">
        <v>96</v>
      </c>
      <c r="AF32" s="86" t="s">
        <v>97</v>
      </c>
      <c r="AG32" s="86" t="s">
        <v>35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</row>
    <row r="33" spans="1:147" ht="409.5" customHeight="1" thickBot="1">
      <c r="A33" s="89"/>
      <c r="B33" s="87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8"/>
      <c r="AB33" s="86"/>
      <c r="AC33" s="88"/>
      <c r="AD33" s="86"/>
      <c r="AE33" s="86"/>
      <c r="AF33" s="86"/>
      <c r="AG33" s="86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</row>
    <row r="34" spans="1:147" s="13" customFormat="1" ht="83.25">
      <c r="A34" s="47">
        <v>1</v>
      </c>
      <c r="B34" s="4">
        <v>2</v>
      </c>
      <c r="C34" s="47">
        <v>3</v>
      </c>
      <c r="D34" s="47">
        <v>4</v>
      </c>
      <c r="E34" s="47">
        <v>5</v>
      </c>
      <c r="F34" s="47">
        <v>6</v>
      </c>
      <c r="G34" s="47">
        <v>7</v>
      </c>
      <c r="H34" s="47" t="s">
        <v>36</v>
      </c>
      <c r="I34" s="47">
        <v>9</v>
      </c>
      <c r="J34" s="47">
        <v>10</v>
      </c>
      <c r="K34" s="47">
        <v>11</v>
      </c>
      <c r="L34" s="47">
        <v>12</v>
      </c>
      <c r="M34" s="47">
        <v>13</v>
      </c>
      <c r="N34" s="47">
        <v>14</v>
      </c>
      <c r="O34" s="47">
        <v>15</v>
      </c>
      <c r="P34" s="47">
        <v>16</v>
      </c>
      <c r="Q34" s="47">
        <v>17</v>
      </c>
      <c r="R34" s="47">
        <v>18</v>
      </c>
      <c r="S34" s="47">
        <v>19</v>
      </c>
      <c r="T34" s="47">
        <v>20</v>
      </c>
      <c r="U34" s="47">
        <v>21</v>
      </c>
      <c r="V34" s="47">
        <v>22</v>
      </c>
      <c r="W34" s="47">
        <v>23</v>
      </c>
      <c r="X34" s="47">
        <v>24</v>
      </c>
      <c r="Y34" s="47">
        <v>25</v>
      </c>
      <c r="Z34" s="47">
        <v>26</v>
      </c>
      <c r="AA34" s="4">
        <v>27</v>
      </c>
      <c r="AB34" s="47">
        <v>28</v>
      </c>
      <c r="AC34" s="47">
        <v>29</v>
      </c>
      <c r="AD34" s="47">
        <v>30</v>
      </c>
      <c r="AE34" s="47">
        <v>31</v>
      </c>
      <c r="AF34" s="47">
        <v>32</v>
      </c>
      <c r="AG34" s="5">
        <v>33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</row>
    <row r="35" spans="1:147" s="14" customFormat="1" ht="84" thickBot="1">
      <c r="A35" s="87" t="s">
        <v>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</row>
    <row r="36" spans="1:147" ht="167.25" thickBot="1">
      <c r="A36" s="47">
        <v>51</v>
      </c>
      <c r="B36" s="7" t="s">
        <v>139</v>
      </c>
      <c r="C36" s="47"/>
      <c r="D36" s="47"/>
      <c r="E36" s="47"/>
      <c r="F36" s="47"/>
      <c r="G36" s="47"/>
      <c r="H36" s="47"/>
      <c r="I36" s="47">
        <v>48</v>
      </c>
      <c r="J36" s="47"/>
      <c r="K36" s="47"/>
      <c r="L36" s="47"/>
      <c r="M36" s="47"/>
      <c r="N36" s="47"/>
      <c r="O36" s="47">
        <v>73</v>
      </c>
      <c r="P36" s="47"/>
      <c r="Q36" s="47"/>
      <c r="R36" s="47"/>
      <c r="S36" s="47"/>
      <c r="T36" s="47"/>
      <c r="U36" s="47"/>
      <c r="V36" s="47"/>
      <c r="W36" s="47">
        <v>6</v>
      </c>
      <c r="X36" s="47"/>
      <c r="Y36" s="47">
        <v>3</v>
      </c>
      <c r="Z36" s="47"/>
      <c r="AA36" s="46"/>
      <c r="AB36" s="47"/>
      <c r="AC36" s="47"/>
      <c r="AD36" s="47"/>
      <c r="AE36" s="47"/>
      <c r="AF36" s="47"/>
      <c r="AG36" s="8"/>
      <c r="AH36" s="28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</row>
    <row r="37" spans="1:147" ht="84" thickBot="1">
      <c r="A37" s="47">
        <v>7</v>
      </c>
      <c r="B37" s="7" t="s">
        <v>32</v>
      </c>
      <c r="C37" s="47"/>
      <c r="D37" s="47"/>
      <c r="E37" s="47"/>
      <c r="F37" s="47"/>
      <c r="G37" s="47"/>
      <c r="H37" s="47">
        <v>171</v>
      </c>
      <c r="I37" s="47"/>
      <c r="J37" s="47"/>
      <c r="K37" s="47"/>
      <c r="L37" s="47"/>
      <c r="M37" s="47"/>
      <c r="N37" s="47"/>
      <c r="O37" s="47"/>
      <c r="P37" s="47"/>
      <c r="Q37" s="47">
        <v>31</v>
      </c>
      <c r="R37" s="47"/>
      <c r="S37" s="47"/>
      <c r="T37" s="47"/>
      <c r="U37" s="47"/>
      <c r="V37" s="47">
        <v>7</v>
      </c>
      <c r="W37" s="47"/>
      <c r="X37" s="47"/>
      <c r="Y37" s="47"/>
      <c r="Z37" s="47"/>
      <c r="AA37" s="46"/>
      <c r="AB37" s="47"/>
      <c r="AC37" s="47"/>
      <c r="AD37" s="47"/>
      <c r="AE37" s="47"/>
      <c r="AF37" s="47"/>
      <c r="AG37" s="8"/>
      <c r="AH37" s="28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</row>
    <row r="38" spans="1:147" ht="191.25" customHeight="1" thickBot="1">
      <c r="A38" s="47">
        <v>2</v>
      </c>
      <c r="B38" s="7" t="s">
        <v>58</v>
      </c>
      <c r="C38" s="47"/>
      <c r="D38" s="47"/>
      <c r="E38" s="47"/>
      <c r="F38" s="47"/>
      <c r="G38" s="47"/>
      <c r="H38" s="47"/>
      <c r="I38" s="9"/>
      <c r="J38" s="9"/>
      <c r="K38" s="47"/>
      <c r="L38" s="47"/>
      <c r="M38" s="47"/>
      <c r="N38" s="47"/>
      <c r="O38" s="47"/>
      <c r="P38" s="47"/>
      <c r="Q38" s="47">
        <v>100</v>
      </c>
      <c r="R38" s="47"/>
      <c r="S38" s="47"/>
      <c r="T38" s="47"/>
      <c r="U38" s="47"/>
      <c r="V38" s="47"/>
      <c r="W38" s="47"/>
      <c r="X38" s="47"/>
      <c r="Y38" s="47">
        <v>20</v>
      </c>
      <c r="Z38" s="47"/>
      <c r="AA38" s="46"/>
      <c r="AB38" s="47"/>
      <c r="AC38" s="47">
        <v>5</v>
      </c>
      <c r="AD38" s="47"/>
      <c r="AE38" s="47"/>
      <c r="AF38" s="47"/>
      <c r="AG38" s="8"/>
      <c r="AH38" s="28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</row>
    <row r="39" spans="1:147" ht="191.25" customHeight="1">
      <c r="A39" s="47" t="s">
        <v>27</v>
      </c>
      <c r="B39" s="7" t="s">
        <v>7</v>
      </c>
      <c r="C39" s="47"/>
      <c r="D39" s="47">
        <v>30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6"/>
      <c r="AB39" s="47"/>
      <c r="AC39" s="47"/>
      <c r="AD39" s="47"/>
      <c r="AE39" s="47"/>
      <c r="AF39" s="47"/>
      <c r="AG39" s="47"/>
      <c r="AH39" s="11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</row>
    <row r="40" spans="1:147" ht="191.25" customHeight="1" thickBot="1">
      <c r="A40" s="47" t="s">
        <v>27</v>
      </c>
      <c r="B40" s="7" t="s">
        <v>43</v>
      </c>
      <c r="C40" s="47">
        <v>30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6"/>
      <c r="AB40" s="47"/>
      <c r="AC40" s="47"/>
      <c r="AD40" s="47"/>
      <c r="AE40" s="47"/>
      <c r="AF40" s="47"/>
      <c r="AG40" s="47"/>
      <c r="AH40" s="11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</row>
    <row r="41" spans="1:147" s="3" customFormat="1" ht="84" thickBot="1">
      <c r="A41" s="47"/>
      <c r="B41" s="7" t="s">
        <v>26</v>
      </c>
      <c r="C41" s="47">
        <f aca="true" t="shared" si="4" ref="C41:AG41">SUM(C36:C40)</f>
        <v>30</v>
      </c>
      <c r="D41" s="47">
        <f t="shared" si="4"/>
        <v>30</v>
      </c>
      <c r="E41" s="47">
        <f t="shared" si="4"/>
        <v>0</v>
      </c>
      <c r="F41" s="47">
        <f t="shared" si="4"/>
        <v>0</v>
      </c>
      <c r="G41" s="47">
        <f t="shared" si="4"/>
        <v>0</v>
      </c>
      <c r="H41" s="47">
        <f t="shared" si="4"/>
        <v>171</v>
      </c>
      <c r="I41" s="47">
        <f t="shared" si="4"/>
        <v>48</v>
      </c>
      <c r="J41" s="47">
        <f t="shared" si="4"/>
        <v>0</v>
      </c>
      <c r="K41" s="47">
        <f t="shared" si="4"/>
        <v>0</v>
      </c>
      <c r="L41" s="47">
        <f t="shared" si="4"/>
        <v>0</v>
      </c>
      <c r="M41" s="47">
        <f t="shared" si="4"/>
        <v>0</v>
      </c>
      <c r="N41" s="47">
        <f t="shared" si="4"/>
        <v>0</v>
      </c>
      <c r="O41" s="47">
        <f t="shared" si="4"/>
        <v>73</v>
      </c>
      <c r="P41" s="47">
        <f t="shared" si="4"/>
        <v>0</v>
      </c>
      <c r="Q41" s="47">
        <f t="shared" si="4"/>
        <v>131</v>
      </c>
      <c r="R41" s="47">
        <f t="shared" si="4"/>
        <v>0</v>
      </c>
      <c r="S41" s="47">
        <f t="shared" si="4"/>
        <v>0</v>
      </c>
      <c r="T41" s="47">
        <f t="shared" si="4"/>
        <v>0</v>
      </c>
      <c r="U41" s="47">
        <f t="shared" si="4"/>
        <v>0</v>
      </c>
      <c r="V41" s="47">
        <f t="shared" si="4"/>
        <v>7</v>
      </c>
      <c r="W41" s="47">
        <f t="shared" si="4"/>
        <v>6</v>
      </c>
      <c r="X41" s="47">
        <f t="shared" si="4"/>
        <v>0</v>
      </c>
      <c r="Y41" s="47">
        <f t="shared" si="4"/>
        <v>23</v>
      </c>
      <c r="Z41" s="47">
        <f t="shared" si="4"/>
        <v>0</v>
      </c>
      <c r="AA41" s="46">
        <f t="shared" si="4"/>
        <v>0</v>
      </c>
      <c r="AB41" s="47">
        <f t="shared" si="4"/>
        <v>0</v>
      </c>
      <c r="AC41" s="47">
        <f t="shared" si="4"/>
        <v>5</v>
      </c>
      <c r="AD41" s="47">
        <f t="shared" si="4"/>
        <v>0</v>
      </c>
      <c r="AE41" s="47">
        <f t="shared" si="4"/>
        <v>0</v>
      </c>
      <c r="AF41" s="47">
        <f t="shared" si="4"/>
        <v>0</v>
      </c>
      <c r="AG41" s="47">
        <f t="shared" si="4"/>
        <v>0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</row>
    <row r="42" spans="1:147" ht="83.25">
      <c r="A42" s="87" t="s">
        <v>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</row>
    <row r="43" spans="1:147" ht="167.25" thickBot="1">
      <c r="A43" s="47">
        <v>16</v>
      </c>
      <c r="B43" s="7" t="s">
        <v>135</v>
      </c>
      <c r="C43" s="47"/>
      <c r="D43" s="47"/>
      <c r="E43" s="47"/>
      <c r="F43" s="47"/>
      <c r="G43" s="47"/>
      <c r="H43" s="47"/>
      <c r="I43" s="47">
        <v>96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>
        <v>5</v>
      </c>
      <c r="X43" s="47"/>
      <c r="Y43" s="47"/>
      <c r="Z43" s="47"/>
      <c r="AA43" s="46"/>
      <c r="AB43" s="47"/>
      <c r="AC43" s="47"/>
      <c r="AD43" s="47"/>
      <c r="AE43" s="47"/>
      <c r="AF43" s="47"/>
      <c r="AG43" s="8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</row>
    <row r="44" spans="1:147" ht="250.5" thickBot="1">
      <c r="A44" s="47">
        <v>22</v>
      </c>
      <c r="B44" s="7" t="s">
        <v>163</v>
      </c>
      <c r="C44" s="47"/>
      <c r="D44" s="47"/>
      <c r="E44" s="47"/>
      <c r="F44" s="47"/>
      <c r="G44" s="47"/>
      <c r="H44" s="47">
        <v>20</v>
      </c>
      <c r="I44" s="47">
        <v>94</v>
      </c>
      <c r="J44" s="47"/>
      <c r="K44" s="47"/>
      <c r="L44" s="47"/>
      <c r="M44" s="47">
        <v>16</v>
      </c>
      <c r="N44" s="47"/>
      <c r="O44" s="47"/>
      <c r="P44" s="47"/>
      <c r="Q44" s="47"/>
      <c r="R44" s="47"/>
      <c r="S44" s="47"/>
      <c r="T44" s="47"/>
      <c r="U44" s="47">
        <v>5</v>
      </c>
      <c r="V44" s="47"/>
      <c r="W44" s="47">
        <v>5</v>
      </c>
      <c r="X44" s="47"/>
      <c r="Y44" s="47">
        <v>2.5</v>
      </c>
      <c r="Z44" s="47"/>
      <c r="AA44" s="46"/>
      <c r="AB44" s="47"/>
      <c r="AC44" s="47"/>
      <c r="AD44" s="47"/>
      <c r="AE44" s="47"/>
      <c r="AF44" s="47"/>
      <c r="AG44" s="8"/>
      <c r="AH44" s="28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</row>
    <row r="45" spans="1:147" ht="339" customHeight="1">
      <c r="A45" s="47">
        <v>58</v>
      </c>
      <c r="B45" s="7" t="s">
        <v>171</v>
      </c>
      <c r="C45" s="47">
        <v>27</v>
      </c>
      <c r="D45" s="47"/>
      <c r="E45" s="47"/>
      <c r="F45" s="47"/>
      <c r="G45" s="47"/>
      <c r="H45" s="47"/>
      <c r="I45" s="47">
        <v>9</v>
      </c>
      <c r="J45" s="47"/>
      <c r="K45" s="47"/>
      <c r="L45" s="47"/>
      <c r="M45" s="47">
        <v>86</v>
      </c>
      <c r="N45" s="47"/>
      <c r="O45" s="5"/>
      <c r="P45" s="47"/>
      <c r="Q45" s="47">
        <v>19</v>
      </c>
      <c r="R45" s="47"/>
      <c r="S45" s="47"/>
      <c r="T45" s="47"/>
      <c r="U45" s="47"/>
      <c r="V45" s="47">
        <v>5</v>
      </c>
      <c r="W45" s="47">
        <v>6</v>
      </c>
      <c r="X45" s="47"/>
      <c r="Y45" s="47"/>
      <c r="Z45" s="47"/>
      <c r="AA45" s="46"/>
      <c r="AB45" s="47"/>
      <c r="AC45" s="47"/>
      <c r="AD45" s="47"/>
      <c r="AE45" s="47"/>
      <c r="AF45" s="47"/>
      <c r="AG45" s="8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</row>
    <row r="46" spans="1:147" ht="84" thickBot="1">
      <c r="A46" s="47">
        <v>24</v>
      </c>
      <c r="B46" s="7" t="s">
        <v>140</v>
      </c>
      <c r="C46" s="47"/>
      <c r="D46" s="47"/>
      <c r="E46" s="47"/>
      <c r="F46" s="47">
        <v>89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>
        <v>12</v>
      </c>
      <c r="W46" s="47"/>
      <c r="X46" s="47"/>
      <c r="Y46" s="47"/>
      <c r="Z46" s="47"/>
      <c r="AA46" s="46"/>
      <c r="AB46" s="47"/>
      <c r="AC46" s="47"/>
      <c r="AD46" s="47"/>
      <c r="AE46" s="47"/>
      <c r="AF46" s="47"/>
      <c r="AG46" s="8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</row>
    <row r="47" spans="1:147" ht="197.25" customHeight="1" thickBot="1">
      <c r="A47" s="47">
        <v>17</v>
      </c>
      <c r="B47" s="7" t="s">
        <v>71</v>
      </c>
      <c r="C47" s="47"/>
      <c r="D47" s="47"/>
      <c r="E47" s="47"/>
      <c r="F47" s="47"/>
      <c r="G47" s="47"/>
      <c r="H47" s="47"/>
      <c r="I47" s="47"/>
      <c r="J47" s="47"/>
      <c r="K47" s="47">
        <v>20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>
        <v>15</v>
      </c>
      <c r="Z47" s="47"/>
      <c r="AA47" s="46"/>
      <c r="AB47" s="47"/>
      <c r="AC47" s="47"/>
      <c r="AD47" s="47"/>
      <c r="AE47" s="47"/>
      <c r="AF47" s="47"/>
      <c r="AG47" s="8"/>
      <c r="AH47" s="28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</row>
    <row r="48" spans="1:147" ht="83.25">
      <c r="A48" s="47" t="s">
        <v>27</v>
      </c>
      <c r="B48" s="7" t="s">
        <v>25</v>
      </c>
      <c r="C48" s="47">
        <v>80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6"/>
      <c r="AB48" s="47"/>
      <c r="AC48" s="47"/>
      <c r="AD48" s="47"/>
      <c r="AE48" s="47"/>
      <c r="AF48" s="47"/>
      <c r="AG48" s="47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</row>
    <row r="49" spans="1:147" ht="83.25">
      <c r="A49" s="47" t="s">
        <v>27</v>
      </c>
      <c r="B49" s="7" t="s">
        <v>7</v>
      </c>
      <c r="C49" s="47"/>
      <c r="D49" s="47">
        <v>40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6"/>
      <c r="AB49" s="47"/>
      <c r="AC49" s="47"/>
      <c r="AD49" s="47"/>
      <c r="AE49" s="47"/>
      <c r="AF49" s="47"/>
      <c r="AG49" s="47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</row>
    <row r="50" spans="1:147" ht="83.25">
      <c r="A50" s="47"/>
      <c r="B50" s="7" t="s">
        <v>26</v>
      </c>
      <c r="C50" s="47">
        <f aca="true" t="shared" si="5" ref="C50:AH50">SUM(C43:C49)</f>
        <v>107</v>
      </c>
      <c r="D50" s="47">
        <f t="shared" si="5"/>
        <v>40</v>
      </c>
      <c r="E50" s="47">
        <f t="shared" si="5"/>
        <v>0</v>
      </c>
      <c r="F50" s="47">
        <f t="shared" si="5"/>
        <v>89</v>
      </c>
      <c r="G50" s="47">
        <f t="shared" si="5"/>
        <v>0</v>
      </c>
      <c r="H50" s="47">
        <f t="shared" si="5"/>
        <v>20</v>
      </c>
      <c r="I50" s="47">
        <f t="shared" si="5"/>
        <v>199</v>
      </c>
      <c r="J50" s="47">
        <f t="shared" si="5"/>
        <v>0</v>
      </c>
      <c r="K50" s="47">
        <f t="shared" si="5"/>
        <v>20</v>
      </c>
      <c r="L50" s="47">
        <f t="shared" si="5"/>
        <v>0</v>
      </c>
      <c r="M50" s="47">
        <f t="shared" si="5"/>
        <v>102</v>
      </c>
      <c r="N50" s="47">
        <f t="shared" si="5"/>
        <v>0</v>
      </c>
      <c r="O50" s="47">
        <f t="shared" si="5"/>
        <v>0</v>
      </c>
      <c r="P50" s="47">
        <f t="shared" si="5"/>
        <v>0</v>
      </c>
      <c r="Q50" s="47">
        <f t="shared" si="5"/>
        <v>19</v>
      </c>
      <c r="R50" s="47">
        <f t="shared" si="5"/>
        <v>0</v>
      </c>
      <c r="S50" s="47">
        <f t="shared" si="5"/>
        <v>0</v>
      </c>
      <c r="T50" s="47">
        <f t="shared" si="5"/>
        <v>0</v>
      </c>
      <c r="U50" s="47">
        <f t="shared" si="5"/>
        <v>5</v>
      </c>
      <c r="V50" s="47">
        <f t="shared" si="5"/>
        <v>17</v>
      </c>
      <c r="W50" s="47">
        <f t="shared" si="5"/>
        <v>16</v>
      </c>
      <c r="X50" s="47">
        <f t="shared" si="5"/>
        <v>0</v>
      </c>
      <c r="Y50" s="47">
        <f t="shared" si="5"/>
        <v>17.5</v>
      </c>
      <c r="Z50" s="47">
        <f t="shared" si="5"/>
        <v>0</v>
      </c>
      <c r="AA50" s="46">
        <f t="shared" si="5"/>
        <v>0</v>
      </c>
      <c r="AB50" s="47">
        <f t="shared" si="5"/>
        <v>0</v>
      </c>
      <c r="AC50" s="47">
        <f t="shared" si="5"/>
        <v>0</v>
      </c>
      <c r="AD50" s="47">
        <f t="shared" si="5"/>
        <v>0</v>
      </c>
      <c r="AE50" s="47">
        <f t="shared" si="5"/>
        <v>0</v>
      </c>
      <c r="AF50" s="47">
        <f t="shared" si="5"/>
        <v>0</v>
      </c>
      <c r="AG50" s="47">
        <f t="shared" si="5"/>
        <v>0</v>
      </c>
      <c r="AH50" s="34">
        <f t="shared" si="5"/>
        <v>0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</row>
    <row r="51" spans="1:147" ht="83.25">
      <c r="A51" s="87" t="s">
        <v>59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</row>
    <row r="52" spans="1:147" ht="249.75">
      <c r="A52" s="47">
        <v>63</v>
      </c>
      <c r="B52" s="7" t="s">
        <v>114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>
        <v>200</v>
      </c>
      <c r="S52" s="47"/>
      <c r="T52" s="47"/>
      <c r="U52" s="47"/>
      <c r="V52" s="47"/>
      <c r="W52" s="47"/>
      <c r="X52" s="47"/>
      <c r="Y52" s="47"/>
      <c r="Z52" s="47"/>
      <c r="AA52" s="46"/>
      <c r="AB52" s="47"/>
      <c r="AC52" s="47"/>
      <c r="AD52" s="47"/>
      <c r="AE52" s="47"/>
      <c r="AF52" s="47"/>
      <c r="AG52" s="8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</row>
    <row r="53" spans="1:147" ht="166.5">
      <c r="A53" s="47">
        <v>48</v>
      </c>
      <c r="B53" s="7" t="s">
        <v>170</v>
      </c>
      <c r="C53" s="47"/>
      <c r="D53" s="47"/>
      <c r="E53" s="47">
        <v>71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20</v>
      </c>
      <c r="R53" s="47"/>
      <c r="S53" s="47"/>
      <c r="T53" s="47"/>
      <c r="U53" s="47"/>
      <c r="V53" s="47">
        <v>10</v>
      </c>
      <c r="W53" s="47">
        <v>1</v>
      </c>
      <c r="X53" s="47">
        <v>4</v>
      </c>
      <c r="Y53" s="47">
        <v>4.6</v>
      </c>
      <c r="Z53" s="47"/>
      <c r="AA53" s="46"/>
      <c r="AB53" s="47"/>
      <c r="AC53" s="47"/>
      <c r="AD53" s="47"/>
      <c r="AE53" s="47">
        <v>1.9</v>
      </c>
      <c r="AF53" s="47"/>
      <c r="AG53" s="8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</row>
    <row r="54" spans="1:147" ht="166.5">
      <c r="A54" s="47" t="s">
        <v>27</v>
      </c>
      <c r="B54" s="7" t="s">
        <v>45</v>
      </c>
      <c r="C54" s="47"/>
      <c r="D54" s="47"/>
      <c r="E54" s="47"/>
      <c r="F54" s="47"/>
      <c r="G54" s="47"/>
      <c r="H54" s="47"/>
      <c r="I54" s="47"/>
      <c r="J54" s="9">
        <v>150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6"/>
      <c r="AB54" s="47"/>
      <c r="AC54" s="47"/>
      <c r="AD54" s="47"/>
      <c r="AE54" s="47"/>
      <c r="AF54" s="47"/>
      <c r="AG54" s="8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</row>
    <row r="55" spans="1:147" ht="83.25">
      <c r="A55" s="47"/>
      <c r="B55" s="7" t="s">
        <v>26</v>
      </c>
      <c r="C55" s="47">
        <f>C52+C53+C54</f>
        <v>0</v>
      </c>
      <c r="D55" s="47">
        <f aca="true" t="shared" si="6" ref="D55:AG55">D52+D53+D54</f>
        <v>0</v>
      </c>
      <c r="E55" s="47">
        <f t="shared" si="6"/>
        <v>71</v>
      </c>
      <c r="F55" s="47">
        <f t="shared" si="6"/>
        <v>0</v>
      </c>
      <c r="G55" s="47">
        <f t="shared" si="6"/>
        <v>0</v>
      </c>
      <c r="H55" s="47">
        <f t="shared" si="6"/>
        <v>0</v>
      </c>
      <c r="I55" s="47">
        <f t="shared" si="6"/>
        <v>0</v>
      </c>
      <c r="J55" s="47">
        <f t="shared" si="6"/>
        <v>150</v>
      </c>
      <c r="K55" s="47">
        <f t="shared" si="6"/>
        <v>0</v>
      </c>
      <c r="L55" s="47">
        <f t="shared" si="6"/>
        <v>0</v>
      </c>
      <c r="M55" s="47">
        <f t="shared" si="6"/>
        <v>0</v>
      </c>
      <c r="N55" s="47">
        <f t="shared" si="6"/>
        <v>0</v>
      </c>
      <c r="O55" s="47">
        <f t="shared" si="6"/>
        <v>0</v>
      </c>
      <c r="P55" s="47">
        <f t="shared" si="6"/>
        <v>0</v>
      </c>
      <c r="Q55" s="47">
        <f t="shared" si="6"/>
        <v>20</v>
      </c>
      <c r="R55" s="47">
        <f t="shared" si="6"/>
        <v>200</v>
      </c>
      <c r="S55" s="47">
        <f t="shared" si="6"/>
        <v>0</v>
      </c>
      <c r="T55" s="47">
        <f t="shared" si="6"/>
        <v>0</v>
      </c>
      <c r="U55" s="47">
        <f t="shared" si="6"/>
        <v>0</v>
      </c>
      <c r="V55" s="47">
        <f t="shared" si="6"/>
        <v>10</v>
      </c>
      <c r="W55" s="47">
        <f t="shared" si="6"/>
        <v>1</v>
      </c>
      <c r="X55" s="47">
        <f t="shared" si="6"/>
        <v>4</v>
      </c>
      <c r="Y55" s="47">
        <f t="shared" si="6"/>
        <v>4.6</v>
      </c>
      <c r="Z55" s="47">
        <f t="shared" si="6"/>
        <v>0</v>
      </c>
      <c r="AA55" s="47">
        <f t="shared" si="6"/>
        <v>0</v>
      </c>
      <c r="AB55" s="47">
        <f t="shared" si="6"/>
        <v>0</v>
      </c>
      <c r="AC55" s="47">
        <f t="shared" si="6"/>
        <v>0</v>
      </c>
      <c r="AD55" s="47">
        <f t="shared" si="6"/>
        <v>0</v>
      </c>
      <c r="AE55" s="47">
        <f t="shared" si="6"/>
        <v>1.9</v>
      </c>
      <c r="AF55" s="47">
        <f t="shared" si="6"/>
        <v>0</v>
      </c>
      <c r="AG55" s="47">
        <f t="shared" si="6"/>
        <v>0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</row>
    <row r="56" spans="1:147" ht="166.5">
      <c r="A56" s="47"/>
      <c r="B56" s="7" t="s">
        <v>110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6"/>
      <c r="AB56" s="47"/>
      <c r="AC56" s="47"/>
      <c r="AD56" s="47"/>
      <c r="AE56" s="47"/>
      <c r="AF56" s="47">
        <v>1.2</v>
      </c>
      <c r="AG56" s="47">
        <v>3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</row>
    <row r="57" spans="1:147" ht="83.25">
      <c r="A57" s="47"/>
      <c r="B57" s="7" t="s">
        <v>9</v>
      </c>
      <c r="C57" s="47">
        <f aca="true" t="shared" si="7" ref="C57:AE57">C41+C50+C55</f>
        <v>137</v>
      </c>
      <c r="D57" s="47">
        <f t="shared" si="7"/>
        <v>70</v>
      </c>
      <c r="E57" s="47">
        <f t="shared" si="7"/>
        <v>71</v>
      </c>
      <c r="F57" s="47">
        <f t="shared" si="7"/>
        <v>89</v>
      </c>
      <c r="G57" s="47">
        <f t="shared" si="7"/>
        <v>0</v>
      </c>
      <c r="H57" s="47">
        <f t="shared" si="7"/>
        <v>191</v>
      </c>
      <c r="I57" s="47">
        <f t="shared" si="7"/>
        <v>247</v>
      </c>
      <c r="J57" s="47">
        <f t="shared" si="7"/>
        <v>150</v>
      </c>
      <c r="K57" s="47">
        <f t="shared" si="7"/>
        <v>20</v>
      </c>
      <c r="L57" s="47">
        <f t="shared" si="7"/>
        <v>0</v>
      </c>
      <c r="M57" s="47">
        <f t="shared" si="7"/>
        <v>102</v>
      </c>
      <c r="N57" s="47">
        <f t="shared" si="7"/>
        <v>0</v>
      </c>
      <c r="O57" s="47">
        <f t="shared" si="7"/>
        <v>73</v>
      </c>
      <c r="P57" s="47">
        <f t="shared" si="7"/>
        <v>0</v>
      </c>
      <c r="Q57" s="47">
        <f t="shared" si="7"/>
        <v>170</v>
      </c>
      <c r="R57" s="47">
        <f t="shared" si="7"/>
        <v>200</v>
      </c>
      <c r="S57" s="47">
        <f t="shared" si="7"/>
        <v>0</v>
      </c>
      <c r="T57" s="47">
        <f t="shared" si="7"/>
        <v>0</v>
      </c>
      <c r="U57" s="47">
        <f t="shared" si="7"/>
        <v>5</v>
      </c>
      <c r="V57" s="47">
        <f t="shared" si="7"/>
        <v>34</v>
      </c>
      <c r="W57" s="47">
        <f t="shared" si="7"/>
        <v>23</v>
      </c>
      <c r="X57" s="47">
        <f t="shared" si="7"/>
        <v>4</v>
      </c>
      <c r="Y57" s="47">
        <f t="shared" si="7"/>
        <v>45.1</v>
      </c>
      <c r="Z57" s="47">
        <f t="shared" si="7"/>
        <v>0</v>
      </c>
      <c r="AA57" s="47">
        <f t="shared" si="7"/>
        <v>0</v>
      </c>
      <c r="AB57" s="47">
        <f t="shared" si="7"/>
        <v>0</v>
      </c>
      <c r="AC57" s="47">
        <f t="shared" si="7"/>
        <v>5</v>
      </c>
      <c r="AD57" s="47">
        <f t="shared" si="7"/>
        <v>0</v>
      </c>
      <c r="AE57" s="47">
        <f t="shared" si="7"/>
        <v>1.9</v>
      </c>
      <c r="AF57" s="47">
        <v>1.2</v>
      </c>
      <c r="AG57" s="47">
        <v>3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</row>
    <row r="58" spans="1:147" ht="83.25">
      <c r="A58" s="87" t="s">
        <v>64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</row>
    <row r="59" spans="1:147" ht="83.25">
      <c r="A59" s="87" t="s">
        <v>12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</row>
    <row r="60" spans="1:147" ht="68.25" customHeight="1">
      <c r="A60" s="89" t="s">
        <v>69</v>
      </c>
      <c r="B60" s="87" t="s">
        <v>20</v>
      </c>
      <c r="C60" s="86" t="s">
        <v>25</v>
      </c>
      <c r="D60" s="86" t="s">
        <v>7</v>
      </c>
      <c r="E60" s="86" t="s">
        <v>76</v>
      </c>
      <c r="F60" s="86" t="s">
        <v>77</v>
      </c>
      <c r="G60" s="86" t="s">
        <v>78</v>
      </c>
      <c r="H60" s="86" t="s">
        <v>79</v>
      </c>
      <c r="I60" s="86" t="s">
        <v>80</v>
      </c>
      <c r="J60" s="86" t="s">
        <v>81</v>
      </c>
      <c r="K60" s="86" t="s">
        <v>82</v>
      </c>
      <c r="L60" s="86" t="s">
        <v>68</v>
      </c>
      <c r="M60" s="86" t="s">
        <v>83</v>
      </c>
      <c r="N60" s="86" t="s">
        <v>84</v>
      </c>
      <c r="O60" s="86" t="s">
        <v>99</v>
      </c>
      <c r="P60" s="86" t="s">
        <v>100</v>
      </c>
      <c r="Q60" s="86" t="s">
        <v>85</v>
      </c>
      <c r="R60" s="86" t="s">
        <v>86</v>
      </c>
      <c r="S60" s="86" t="s">
        <v>87</v>
      </c>
      <c r="T60" s="86" t="s">
        <v>88</v>
      </c>
      <c r="U60" s="86" t="s">
        <v>89</v>
      </c>
      <c r="V60" s="86" t="s">
        <v>90</v>
      </c>
      <c r="W60" s="86" t="s">
        <v>91</v>
      </c>
      <c r="X60" s="86" t="s">
        <v>92</v>
      </c>
      <c r="Y60" s="86" t="s">
        <v>93</v>
      </c>
      <c r="Z60" s="86" t="s">
        <v>94</v>
      </c>
      <c r="AA60" s="88" t="s">
        <v>95</v>
      </c>
      <c r="AB60" s="86" t="s">
        <v>73</v>
      </c>
      <c r="AC60" s="88" t="s">
        <v>74</v>
      </c>
      <c r="AD60" s="86" t="s">
        <v>75</v>
      </c>
      <c r="AE60" s="86" t="s">
        <v>96</v>
      </c>
      <c r="AF60" s="86" t="s">
        <v>97</v>
      </c>
      <c r="AG60" s="86" t="s">
        <v>35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</row>
    <row r="61" spans="1:147" ht="402" customHeight="1">
      <c r="A61" s="89"/>
      <c r="B61" s="87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8"/>
      <c r="AB61" s="86"/>
      <c r="AC61" s="88"/>
      <c r="AD61" s="86"/>
      <c r="AE61" s="86"/>
      <c r="AF61" s="86"/>
      <c r="AG61" s="86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</row>
    <row r="62" spans="1:147" ht="84" thickBot="1">
      <c r="A62" s="47">
        <v>1</v>
      </c>
      <c r="B62" s="4">
        <v>2</v>
      </c>
      <c r="C62" s="47">
        <v>3</v>
      </c>
      <c r="D62" s="47">
        <v>4</v>
      </c>
      <c r="E62" s="47">
        <v>5</v>
      </c>
      <c r="F62" s="47">
        <v>6</v>
      </c>
      <c r="G62" s="47">
        <v>7</v>
      </c>
      <c r="H62" s="47" t="s">
        <v>36</v>
      </c>
      <c r="I62" s="47">
        <v>9</v>
      </c>
      <c r="J62" s="47">
        <v>10</v>
      </c>
      <c r="K62" s="47">
        <v>11</v>
      </c>
      <c r="L62" s="47">
        <v>12</v>
      </c>
      <c r="M62" s="47">
        <v>13</v>
      </c>
      <c r="N62" s="47">
        <v>14</v>
      </c>
      <c r="O62" s="47">
        <v>15</v>
      </c>
      <c r="P62" s="47">
        <v>16</v>
      </c>
      <c r="Q62" s="47">
        <v>17</v>
      </c>
      <c r="R62" s="47">
        <v>18</v>
      </c>
      <c r="S62" s="47">
        <v>19</v>
      </c>
      <c r="T62" s="47">
        <v>20</v>
      </c>
      <c r="U62" s="47">
        <v>21</v>
      </c>
      <c r="V62" s="47">
        <v>22</v>
      </c>
      <c r="W62" s="47">
        <v>23</v>
      </c>
      <c r="X62" s="47">
        <v>24</v>
      </c>
      <c r="Y62" s="47">
        <v>25</v>
      </c>
      <c r="Z62" s="47">
        <v>26</v>
      </c>
      <c r="AA62" s="4">
        <v>27</v>
      </c>
      <c r="AB62" s="47">
        <v>28</v>
      </c>
      <c r="AC62" s="47">
        <v>29</v>
      </c>
      <c r="AD62" s="47">
        <v>30</v>
      </c>
      <c r="AE62" s="47">
        <v>31</v>
      </c>
      <c r="AF62" s="47">
        <v>32</v>
      </c>
      <c r="AG62" s="5">
        <v>33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</row>
    <row r="63" spans="1:147" s="3" customFormat="1" ht="84" thickBot="1">
      <c r="A63" s="87" t="s">
        <v>5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</row>
    <row r="64" spans="1:147" ht="166.5">
      <c r="A64" s="47">
        <v>6</v>
      </c>
      <c r="B64" s="7" t="s">
        <v>120</v>
      </c>
      <c r="C64" s="47"/>
      <c r="D64" s="47"/>
      <c r="E64" s="47"/>
      <c r="F64" s="47"/>
      <c r="G64" s="47"/>
      <c r="H64" s="47"/>
      <c r="I64" s="47">
        <v>6</v>
      </c>
      <c r="J64" s="47"/>
      <c r="K64" s="47"/>
      <c r="L64" s="47"/>
      <c r="M64" s="47"/>
      <c r="N64" s="47">
        <v>128</v>
      </c>
      <c r="O64" s="5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6"/>
      <c r="AB64" s="47"/>
      <c r="AC64" s="47"/>
      <c r="AD64" s="47"/>
      <c r="AE64" s="47"/>
      <c r="AF64" s="47"/>
      <c r="AG64" s="8"/>
      <c r="AH64" s="11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</row>
    <row r="65" spans="1:147" ht="166.5">
      <c r="A65" s="47">
        <v>15</v>
      </c>
      <c r="B65" s="7" t="s">
        <v>42</v>
      </c>
      <c r="C65" s="53"/>
      <c r="D65" s="53"/>
      <c r="E65" s="53">
        <v>2</v>
      </c>
      <c r="F65" s="53"/>
      <c r="G65" s="53"/>
      <c r="H65" s="53"/>
      <c r="I65" s="53">
        <v>2.5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>
        <v>6</v>
      </c>
      <c r="V65" s="53">
        <v>2</v>
      </c>
      <c r="W65" s="53"/>
      <c r="X65" s="53"/>
      <c r="Y65" s="53"/>
      <c r="Z65" s="53"/>
      <c r="AA65" s="52"/>
      <c r="AB65" s="53"/>
      <c r="AC65" s="53"/>
      <c r="AD65" s="53"/>
      <c r="AE65" s="53"/>
      <c r="AF65" s="53"/>
      <c r="AG65" s="8"/>
      <c r="AH65" s="11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</row>
    <row r="66" spans="1:147" ht="166.5">
      <c r="A66" s="47">
        <v>11</v>
      </c>
      <c r="B66" s="7" t="s">
        <v>104</v>
      </c>
      <c r="C66" s="47"/>
      <c r="D66" s="47"/>
      <c r="E66" s="47"/>
      <c r="F66" s="47"/>
      <c r="G66" s="47">
        <v>68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9</v>
      </c>
      <c r="W66" s="47"/>
      <c r="X66" s="47"/>
      <c r="Y66" s="47"/>
      <c r="Z66" s="47"/>
      <c r="AA66" s="46"/>
      <c r="AB66" s="47"/>
      <c r="AC66" s="47"/>
      <c r="AD66" s="47"/>
      <c r="AE66" s="47"/>
      <c r="AF66" s="47"/>
      <c r="AG66" s="8"/>
      <c r="AH66" s="11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</row>
    <row r="67" spans="1:147" ht="210.75" customHeight="1">
      <c r="A67" s="49">
        <v>10</v>
      </c>
      <c r="B67" s="7" t="s">
        <v>131</v>
      </c>
      <c r="C67" s="49"/>
      <c r="D67" s="49"/>
      <c r="E67" s="49"/>
      <c r="F67" s="49"/>
      <c r="G67" s="49"/>
      <c r="H67" s="49"/>
      <c r="I67" s="49"/>
      <c r="J67" s="49">
        <v>20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>
        <v>20</v>
      </c>
      <c r="Z67" s="49"/>
      <c r="AA67" s="48"/>
      <c r="AB67" s="49"/>
      <c r="AC67" s="49"/>
      <c r="AD67" s="49">
        <v>9</v>
      </c>
      <c r="AE67" s="49"/>
      <c r="AF67" s="49"/>
      <c r="AG67" s="8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</row>
    <row r="68" spans="1:147" ht="83.25">
      <c r="A68" s="47" t="s">
        <v>27</v>
      </c>
      <c r="B68" s="7" t="s">
        <v>7</v>
      </c>
      <c r="C68" s="47"/>
      <c r="D68" s="47">
        <v>30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6"/>
      <c r="AB68" s="47"/>
      <c r="AC68" s="47"/>
      <c r="AD68" s="47"/>
      <c r="AE68" s="47"/>
      <c r="AF68" s="47"/>
      <c r="AG68" s="47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</row>
    <row r="69" spans="1:147" ht="166.5">
      <c r="A69" s="47" t="s">
        <v>27</v>
      </c>
      <c r="B69" s="7" t="s">
        <v>43</v>
      </c>
      <c r="C69" s="47">
        <v>30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6"/>
      <c r="AB69" s="47"/>
      <c r="AC69" s="47"/>
      <c r="AD69" s="47"/>
      <c r="AE69" s="47"/>
      <c r="AF69" s="47"/>
      <c r="AG69" s="47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</row>
    <row r="70" spans="1:147" ht="84" thickBot="1">
      <c r="A70" s="47"/>
      <c r="B70" s="7" t="s">
        <v>26</v>
      </c>
      <c r="C70" s="47">
        <f aca="true" t="shared" si="8" ref="C70:AG70">SUM(C64:C69)</f>
        <v>30</v>
      </c>
      <c r="D70" s="47">
        <f t="shared" si="8"/>
        <v>30</v>
      </c>
      <c r="E70" s="47">
        <f t="shared" si="8"/>
        <v>2</v>
      </c>
      <c r="F70" s="47">
        <f t="shared" si="8"/>
        <v>0</v>
      </c>
      <c r="G70" s="47">
        <f t="shared" si="8"/>
        <v>68</v>
      </c>
      <c r="H70" s="47">
        <f t="shared" si="8"/>
        <v>0</v>
      </c>
      <c r="I70" s="47">
        <f t="shared" si="8"/>
        <v>8.5</v>
      </c>
      <c r="J70" s="47">
        <f t="shared" si="8"/>
        <v>20</v>
      </c>
      <c r="K70" s="47">
        <f t="shared" si="8"/>
        <v>0</v>
      </c>
      <c r="L70" s="47">
        <f t="shared" si="8"/>
        <v>0</v>
      </c>
      <c r="M70" s="47">
        <f t="shared" si="8"/>
        <v>0</v>
      </c>
      <c r="N70" s="47">
        <f t="shared" si="8"/>
        <v>128</v>
      </c>
      <c r="O70" s="47">
        <f t="shared" si="8"/>
        <v>0</v>
      </c>
      <c r="P70" s="47">
        <f t="shared" si="8"/>
        <v>0</v>
      </c>
      <c r="Q70" s="47">
        <f t="shared" si="8"/>
        <v>0</v>
      </c>
      <c r="R70" s="47">
        <f t="shared" si="8"/>
        <v>0</v>
      </c>
      <c r="S70" s="47">
        <f t="shared" si="8"/>
        <v>0</v>
      </c>
      <c r="T70" s="47">
        <f t="shared" si="8"/>
        <v>0</v>
      </c>
      <c r="U70" s="47">
        <f t="shared" si="8"/>
        <v>6</v>
      </c>
      <c r="V70" s="47">
        <f t="shared" si="8"/>
        <v>11</v>
      </c>
      <c r="W70" s="47">
        <f t="shared" si="8"/>
        <v>0</v>
      </c>
      <c r="X70" s="47">
        <f t="shared" si="8"/>
        <v>0</v>
      </c>
      <c r="Y70" s="47">
        <f t="shared" si="8"/>
        <v>20</v>
      </c>
      <c r="Z70" s="47">
        <f t="shared" si="8"/>
        <v>0</v>
      </c>
      <c r="AA70" s="46">
        <f t="shared" si="8"/>
        <v>0</v>
      </c>
      <c r="AB70" s="47">
        <f t="shared" si="8"/>
        <v>0</v>
      </c>
      <c r="AC70" s="47">
        <f t="shared" si="8"/>
        <v>0</v>
      </c>
      <c r="AD70" s="47">
        <f t="shared" si="8"/>
        <v>9</v>
      </c>
      <c r="AE70" s="47">
        <f t="shared" si="8"/>
        <v>0</v>
      </c>
      <c r="AF70" s="47">
        <f t="shared" si="8"/>
        <v>0</v>
      </c>
      <c r="AG70" s="47">
        <f t="shared" si="8"/>
        <v>0</v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</row>
    <row r="71" spans="1:147" s="3" customFormat="1" ht="84" thickBot="1">
      <c r="A71" s="87" t="s">
        <v>8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</row>
    <row r="72" spans="1:147" ht="166.5">
      <c r="A72" s="47">
        <v>54</v>
      </c>
      <c r="B72" s="7" t="s">
        <v>156</v>
      </c>
      <c r="C72" s="47"/>
      <c r="D72" s="47"/>
      <c r="E72" s="47"/>
      <c r="F72" s="47"/>
      <c r="G72" s="47"/>
      <c r="H72" s="47"/>
      <c r="I72" s="47">
        <v>93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>
        <v>6</v>
      </c>
      <c r="X72" s="47"/>
      <c r="Y72" s="47"/>
      <c r="Z72" s="47"/>
      <c r="AA72" s="46"/>
      <c r="AB72" s="47"/>
      <c r="AC72" s="47"/>
      <c r="AD72" s="47"/>
      <c r="AE72" s="47"/>
      <c r="AF72" s="47"/>
      <c r="AG72" s="8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</row>
    <row r="73" spans="1:147" ht="249.75">
      <c r="A73" s="47">
        <v>55</v>
      </c>
      <c r="B73" s="7" t="s">
        <v>143</v>
      </c>
      <c r="C73" s="47"/>
      <c r="D73" s="47"/>
      <c r="E73" s="47">
        <v>20</v>
      </c>
      <c r="F73" s="47"/>
      <c r="G73" s="47"/>
      <c r="H73" s="47">
        <v>50</v>
      </c>
      <c r="I73" s="47">
        <v>27</v>
      </c>
      <c r="J73" s="47"/>
      <c r="K73" s="47"/>
      <c r="L73" s="47"/>
      <c r="M73" s="47"/>
      <c r="N73" s="47">
        <v>23</v>
      </c>
      <c r="O73" s="47"/>
      <c r="P73" s="47"/>
      <c r="Q73" s="47">
        <v>31</v>
      </c>
      <c r="R73" s="47"/>
      <c r="S73" s="47"/>
      <c r="T73" s="47"/>
      <c r="U73" s="47"/>
      <c r="V73" s="47">
        <v>2</v>
      </c>
      <c r="W73" s="47">
        <v>2.5</v>
      </c>
      <c r="X73" s="47">
        <v>6</v>
      </c>
      <c r="Y73" s="47"/>
      <c r="Z73" s="47"/>
      <c r="AA73" s="46"/>
      <c r="AB73" s="47"/>
      <c r="AC73" s="47"/>
      <c r="AD73" s="47"/>
      <c r="AE73" s="47"/>
      <c r="AF73" s="47"/>
      <c r="AG73" s="8"/>
      <c r="AH73" s="25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</row>
    <row r="74" spans="1:147" ht="166.5">
      <c r="A74" s="47">
        <v>8</v>
      </c>
      <c r="B74" s="7" t="s">
        <v>155</v>
      </c>
      <c r="C74" s="47"/>
      <c r="D74" s="47"/>
      <c r="E74" s="47">
        <v>1.5</v>
      </c>
      <c r="F74" s="47"/>
      <c r="G74" s="47"/>
      <c r="H74" s="47"/>
      <c r="I74" s="47">
        <v>11.5</v>
      </c>
      <c r="J74" s="47"/>
      <c r="K74" s="47"/>
      <c r="L74" s="47"/>
      <c r="M74" s="47">
        <v>80</v>
      </c>
      <c r="N74" s="47"/>
      <c r="O74" s="47"/>
      <c r="P74" s="47"/>
      <c r="Q74" s="47"/>
      <c r="R74" s="47"/>
      <c r="S74" s="47"/>
      <c r="T74" s="47"/>
      <c r="U74" s="47">
        <v>29</v>
      </c>
      <c r="V74" s="47">
        <v>1.5</v>
      </c>
      <c r="W74" s="47"/>
      <c r="X74" s="47"/>
      <c r="Y74" s="47"/>
      <c r="Z74" s="47"/>
      <c r="AA74" s="46"/>
      <c r="AB74" s="47"/>
      <c r="AC74" s="47"/>
      <c r="AD74" s="47"/>
      <c r="AE74" s="47"/>
      <c r="AF74" s="47"/>
      <c r="AG74" s="47"/>
      <c r="AH74" s="25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</row>
    <row r="75" spans="1:147" ht="83.25">
      <c r="A75" s="47">
        <v>21</v>
      </c>
      <c r="B75" s="7" t="s">
        <v>121</v>
      </c>
      <c r="C75" s="47"/>
      <c r="D75" s="47"/>
      <c r="E75" s="47"/>
      <c r="F75" s="47"/>
      <c r="G75" s="47"/>
      <c r="H75" s="47">
        <v>198</v>
      </c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9</v>
      </c>
      <c r="W75" s="47"/>
      <c r="X75" s="47"/>
      <c r="Y75" s="47"/>
      <c r="Z75" s="47"/>
      <c r="AA75" s="46"/>
      <c r="AB75" s="47"/>
      <c r="AC75" s="47"/>
      <c r="AD75" s="47"/>
      <c r="AE75" s="47"/>
      <c r="AF75" s="47"/>
      <c r="AG75" s="8"/>
      <c r="AH75" s="11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</row>
    <row r="76" spans="1:147" ht="83.25">
      <c r="A76" s="49">
        <v>25</v>
      </c>
      <c r="B76" s="7" t="s">
        <v>31</v>
      </c>
      <c r="C76" s="49"/>
      <c r="D76" s="49"/>
      <c r="E76" s="49"/>
      <c r="F76" s="49"/>
      <c r="G76" s="49"/>
      <c r="H76" s="49"/>
      <c r="I76" s="49"/>
      <c r="J76" s="49"/>
      <c r="K76" s="49"/>
      <c r="L76" s="49">
        <v>200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8"/>
      <c r="AB76" s="49"/>
      <c r="AC76" s="49"/>
      <c r="AD76" s="49"/>
      <c r="AE76" s="49"/>
      <c r="AF76" s="49"/>
      <c r="AG76" s="49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</row>
    <row r="77" spans="1:147" s="30" customFormat="1" ht="83.25">
      <c r="A77" s="47" t="s">
        <v>27</v>
      </c>
      <c r="B77" s="7" t="s">
        <v>25</v>
      </c>
      <c r="C77" s="47">
        <v>80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6"/>
      <c r="AB77" s="47"/>
      <c r="AC77" s="47"/>
      <c r="AD77" s="47"/>
      <c r="AE77" s="47"/>
      <c r="AF77" s="47"/>
      <c r="AG77" s="47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</row>
    <row r="78" spans="1:147" ht="83.25">
      <c r="A78" s="47" t="s">
        <v>27</v>
      </c>
      <c r="B78" s="7" t="s">
        <v>7</v>
      </c>
      <c r="C78" s="47"/>
      <c r="D78" s="47">
        <v>40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6"/>
      <c r="AB78" s="47"/>
      <c r="AC78" s="47"/>
      <c r="AD78" s="47"/>
      <c r="AE78" s="47"/>
      <c r="AF78" s="47"/>
      <c r="AG78" s="47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</row>
    <row r="79" spans="1:147" ht="83.25">
      <c r="A79" s="47"/>
      <c r="B79" s="7" t="s">
        <v>26</v>
      </c>
      <c r="C79" s="47">
        <f>C72+C73+C74+C75+C76+C77+C78</f>
        <v>80</v>
      </c>
      <c r="D79" s="47">
        <f aca="true" t="shared" si="9" ref="D79:AG79">D72+D73+D74+D75+D76+D77+D78</f>
        <v>40</v>
      </c>
      <c r="E79" s="47">
        <f t="shared" si="9"/>
        <v>21.5</v>
      </c>
      <c r="F79" s="47">
        <f t="shared" si="9"/>
        <v>0</v>
      </c>
      <c r="G79" s="47">
        <f t="shared" si="9"/>
        <v>0</v>
      </c>
      <c r="H79" s="47">
        <f t="shared" si="9"/>
        <v>248</v>
      </c>
      <c r="I79" s="47">
        <f t="shared" si="9"/>
        <v>131.5</v>
      </c>
      <c r="J79" s="47">
        <f t="shared" si="9"/>
        <v>0</v>
      </c>
      <c r="K79" s="47">
        <f t="shared" si="9"/>
        <v>0</v>
      </c>
      <c r="L79" s="47">
        <f t="shared" si="9"/>
        <v>200</v>
      </c>
      <c r="M79" s="47">
        <f t="shared" si="9"/>
        <v>80</v>
      </c>
      <c r="N79" s="47">
        <f t="shared" si="9"/>
        <v>23</v>
      </c>
      <c r="O79" s="47">
        <f t="shared" si="9"/>
        <v>0</v>
      </c>
      <c r="P79" s="47">
        <f t="shared" si="9"/>
        <v>0</v>
      </c>
      <c r="Q79" s="47">
        <f t="shared" si="9"/>
        <v>31</v>
      </c>
      <c r="R79" s="47">
        <f t="shared" si="9"/>
        <v>0</v>
      </c>
      <c r="S79" s="47">
        <f t="shared" si="9"/>
        <v>0</v>
      </c>
      <c r="T79" s="47">
        <f t="shared" si="9"/>
        <v>0</v>
      </c>
      <c r="U79" s="47">
        <f t="shared" si="9"/>
        <v>29</v>
      </c>
      <c r="V79" s="47">
        <f t="shared" si="9"/>
        <v>12.5</v>
      </c>
      <c r="W79" s="47">
        <f t="shared" si="9"/>
        <v>8.5</v>
      </c>
      <c r="X79" s="47">
        <f t="shared" si="9"/>
        <v>6</v>
      </c>
      <c r="Y79" s="47">
        <f t="shared" si="9"/>
        <v>0</v>
      </c>
      <c r="Z79" s="47">
        <f t="shared" si="9"/>
        <v>0</v>
      </c>
      <c r="AA79" s="47">
        <f t="shared" si="9"/>
        <v>0</v>
      </c>
      <c r="AB79" s="47">
        <f t="shared" si="9"/>
        <v>0</v>
      </c>
      <c r="AC79" s="47">
        <f t="shared" si="9"/>
        <v>0</v>
      </c>
      <c r="AD79" s="47">
        <f t="shared" si="9"/>
        <v>0</v>
      </c>
      <c r="AE79" s="47">
        <f t="shared" si="9"/>
        <v>0</v>
      </c>
      <c r="AF79" s="47">
        <f t="shared" si="9"/>
        <v>0</v>
      </c>
      <c r="AG79" s="47">
        <f t="shared" si="9"/>
        <v>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</row>
    <row r="80" spans="1:147" ht="83.25">
      <c r="A80" s="87" t="s">
        <v>59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</row>
    <row r="81" spans="1:147" ht="83.25">
      <c r="A81" s="47">
        <v>36</v>
      </c>
      <c r="B81" s="7" t="s">
        <v>57</v>
      </c>
      <c r="C81" s="47"/>
      <c r="D81" s="47"/>
      <c r="E81" s="47"/>
      <c r="F81" s="47"/>
      <c r="G81" s="47"/>
      <c r="H81" s="47"/>
      <c r="I81" s="9"/>
      <c r="J81" s="9"/>
      <c r="K81" s="47"/>
      <c r="L81" s="47"/>
      <c r="M81" s="47"/>
      <c r="N81" s="47"/>
      <c r="O81" s="47"/>
      <c r="P81" s="47"/>
      <c r="Q81" s="47">
        <v>100</v>
      </c>
      <c r="R81" s="47"/>
      <c r="S81" s="47"/>
      <c r="T81" s="47"/>
      <c r="U81" s="47"/>
      <c r="V81" s="47"/>
      <c r="W81" s="47"/>
      <c r="X81" s="47"/>
      <c r="Y81" s="47">
        <v>20</v>
      </c>
      <c r="Z81" s="47"/>
      <c r="AA81" s="46"/>
      <c r="AB81" s="47">
        <v>4</v>
      </c>
      <c r="AC81" s="47"/>
      <c r="AD81" s="47"/>
      <c r="AE81" s="47"/>
      <c r="AF81" s="47"/>
      <c r="AG81" s="8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</row>
    <row r="82" spans="1:147" ht="83.25">
      <c r="A82" s="47">
        <v>18</v>
      </c>
      <c r="B82" s="7" t="s">
        <v>33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>
        <v>54</v>
      </c>
      <c r="R82" s="47"/>
      <c r="S82" s="47"/>
      <c r="T82" s="47"/>
      <c r="U82" s="47"/>
      <c r="V82" s="47">
        <v>8</v>
      </c>
      <c r="W82" s="47"/>
      <c r="X82" s="47">
        <v>80</v>
      </c>
      <c r="Y82" s="47"/>
      <c r="Z82" s="47"/>
      <c r="AA82" s="46"/>
      <c r="AB82" s="47"/>
      <c r="AC82" s="47"/>
      <c r="AD82" s="47"/>
      <c r="AE82" s="47"/>
      <c r="AF82" s="47"/>
      <c r="AG82" s="8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</row>
    <row r="83" spans="1:147" ht="166.5">
      <c r="A83" s="47" t="s">
        <v>27</v>
      </c>
      <c r="B83" s="7" t="s">
        <v>43</v>
      </c>
      <c r="C83" s="47">
        <v>30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6"/>
      <c r="AB83" s="47"/>
      <c r="AC83" s="47"/>
      <c r="AD83" s="47"/>
      <c r="AE83" s="47"/>
      <c r="AF83" s="47"/>
      <c r="AG83" s="47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</row>
    <row r="84" spans="1:147" ht="83.25">
      <c r="A84" s="47"/>
      <c r="B84" s="7" t="s">
        <v>26</v>
      </c>
      <c r="C84" s="47">
        <f>C81+C82+C83</f>
        <v>30</v>
      </c>
      <c r="D84" s="47">
        <f aca="true" t="shared" si="10" ref="D84:AG84">D81+D82+D83</f>
        <v>0</v>
      </c>
      <c r="E84" s="47">
        <f t="shared" si="10"/>
        <v>0</v>
      </c>
      <c r="F84" s="47">
        <f t="shared" si="10"/>
        <v>0</v>
      </c>
      <c r="G84" s="47">
        <f t="shared" si="10"/>
        <v>0</v>
      </c>
      <c r="H84" s="47">
        <f t="shared" si="10"/>
        <v>0</v>
      </c>
      <c r="I84" s="47">
        <f t="shared" si="10"/>
        <v>0</v>
      </c>
      <c r="J84" s="47">
        <f t="shared" si="10"/>
        <v>0</v>
      </c>
      <c r="K84" s="47">
        <f t="shared" si="10"/>
        <v>0</v>
      </c>
      <c r="L84" s="47">
        <f t="shared" si="10"/>
        <v>0</v>
      </c>
      <c r="M84" s="47">
        <f t="shared" si="10"/>
        <v>0</v>
      </c>
      <c r="N84" s="47">
        <f t="shared" si="10"/>
        <v>0</v>
      </c>
      <c r="O84" s="47">
        <f t="shared" si="10"/>
        <v>0</v>
      </c>
      <c r="P84" s="47">
        <f t="shared" si="10"/>
        <v>0</v>
      </c>
      <c r="Q84" s="47">
        <f t="shared" si="10"/>
        <v>154</v>
      </c>
      <c r="R84" s="47">
        <f t="shared" si="10"/>
        <v>0</v>
      </c>
      <c r="S84" s="47">
        <f t="shared" si="10"/>
        <v>0</v>
      </c>
      <c r="T84" s="47">
        <f t="shared" si="10"/>
        <v>0</v>
      </c>
      <c r="U84" s="47">
        <f t="shared" si="10"/>
        <v>0</v>
      </c>
      <c r="V84" s="47">
        <f t="shared" si="10"/>
        <v>8</v>
      </c>
      <c r="W84" s="47">
        <f t="shared" si="10"/>
        <v>0</v>
      </c>
      <c r="X84" s="47">
        <f t="shared" si="10"/>
        <v>80</v>
      </c>
      <c r="Y84" s="47">
        <f t="shared" si="10"/>
        <v>20</v>
      </c>
      <c r="Z84" s="47">
        <f t="shared" si="10"/>
        <v>0</v>
      </c>
      <c r="AA84" s="47">
        <f t="shared" si="10"/>
        <v>0</v>
      </c>
      <c r="AB84" s="47">
        <f t="shared" si="10"/>
        <v>4</v>
      </c>
      <c r="AC84" s="47">
        <f t="shared" si="10"/>
        <v>0</v>
      </c>
      <c r="AD84" s="47">
        <f t="shared" si="10"/>
        <v>0</v>
      </c>
      <c r="AE84" s="47">
        <f t="shared" si="10"/>
        <v>0</v>
      </c>
      <c r="AF84" s="47">
        <f t="shared" si="10"/>
        <v>0</v>
      </c>
      <c r="AG84" s="47">
        <f t="shared" si="10"/>
        <v>0</v>
      </c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</row>
    <row r="85" spans="1:147" ht="166.5">
      <c r="A85" s="47"/>
      <c r="B85" s="7" t="s">
        <v>110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6"/>
      <c r="AB85" s="47"/>
      <c r="AC85" s="47"/>
      <c r="AD85" s="47"/>
      <c r="AE85" s="47"/>
      <c r="AF85" s="47">
        <v>1.2</v>
      </c>
      <c r="AG85" s="47">
        <v>3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</row>
    <row r="86" spans="1:147" ht="83.25">
      <c r="A86" s="47"/>
      <c r="B86" s="7" t="s">
        <v>9</v>
      </c>
      <c r="C86" s="47">
        <f aca="true" t="shared" si="11" ref="C86:AE86">SUM(C70+C79+C84)</f>
        <v>140</v>
      </c>
      <c r="D86" s="47">
        <f t="shared" si="11"/>
        <v>70</v>
      </c>
      <c r="E86" s="47">
        <f t="shared" si="11"/>
        <v>23.5</v>
      </c>
      <c r="F86" s="47">
        <f t="shared" si="11"/>
        <v>0</v>
      </c>
      <c r="G86" s="47">
        <f t="shared" si="11"/>
        <v>68</v>
      </c>
      <c r="H86" s="47">
        <f t="shared" si="11"/>
        <v>248</v>
      </c>
      <c r="I86" s="47">
        <f t="shared" si="11"/>
        <v>140</v>
      </c>
      <c r="J86" s="47">
        <f t="shared" si="11"/>
        <v>20</v>
      </c>
      <c r="K86" s="47">
        <f t="shared" si="11"/>
        <v>0</v>
      </c>
      <c r="L86" s="47">
        <f t="shared" si="11"/>
        <v>200</v>
      </c>
      <c r="M86" s="47">
        <f t="shared" si="11"/>
        <v>80</v>
      </c>
      <c r="N86" s="47">
        <f t="shared" si="11"/>
        <v>151</v>
      </c>
      <c r="O86" s="47">
        <f t="shared" si="11"/>
        <v>0</v>
      </c>
      <c r="P86" s="47">
        <f t="shared" si="11"/>
        <v>0</v>
      </c>
      <c r="Q86" s="47">
        <f t="shared" si="11"/>
        <v>185</v>
      </c>
      <c r="R86" s="47">
        <f t="shared" si="11"/>
        <v>0</v>
      </c>
      <c r="S86" s="47">
        <f t="shared" si="11"/>
        <v>0</v>
      </c>
      <c r="T86" s="47">
        <f t="shared" si="11"/>
        <v>0</v>
      </c>
      <c r="U86" s="47">
        <f t="shared" si="11"/>
        <v>35</v>
      </c>
      <c r="V86" s="47">
        <f t="shared" si="11"/>
        <v>31.5</v>
      </c>
      <c r="W86" s="47">
        <f t="shared" si="11"/>
        <v>8.5</v>
      </c>
      <c r="X86" s="47">
        <f t="shared" si="11"/>
        <v>86</v>
      </c>
      <c r="Y86" s="47">
        <f t="shared" si="11"/>
        <v>40</v>
      </c>
      <c r="Z86" s="47">
        <f t="shared" si="11"/>
        <v>0</v>
      </c>
      <c r="AA86" s="47">
        <f t="shared" si="11"/>
        <v>0</v>
      </c>
      <c r="AB86" s="47">
        <f t="shared" si="11"/>
        <v>4</v>
      </c>
      <c r="AC86" s="47">
        <f t="shared" si="11"/>
        <v>0</v>
      </c>
      <c r="AD86" s="47">
        <f t="shared" si="11"/>
        <v>9</v>
      </c>
      <c r="AE86" s="47">
        <f t="shared" si="11"/>
        <v>0</v>
      </c>
      <c r="AF86" s="47">
        <v>1.2</v>
      </c>
      <c r="AG86" s="47">
        <v>3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</row>
    <row r="87" spans="1:147" ht="83.25">
      <c r="A87" s="87" t="s">
        <v>64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</row>
    <row r="88" spans="1:147" ht="83.25">
      <c r="A88" s="87" t="s">
        <v>13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</row>
    <row r="89" spans="1:147" ht="83.25" customHeight="1">
      <c r="A89" s="89" t="s">
        <v>69</v>
      </c>
      <c r="B89" s="87" t="s">
        <v>20</v>
      </c>
      <c r="C89" s="86" t="s">
        <v>25</v>
      </c>
      <c r="D89" s="86" t="s">
        <v>7</v>
      </c>
      <c r="E89" s="86" t="s">
        <v>76</v>
      </c>
      <c r="F89" s="86" t="s">
        <v>77</v>
      </c>
      <c r="G89" s="86" t="s">
        <v>78</v>
      </c>
      <c r="H89" s="86" t="s">
        <v>79</v>
      </c>
      <c r="I89" s="86" t="s">
        <v>80</v>
      </c>
      <c r="J89" s="86" t="s">
        <v>81</v>
      </c>
      <c r="K89" s="86" t="s">
        <v>82</v>
      </c>
      <c r="L89" s="86" t="s">
        <v>68</v>
      </c>
      <c r="M89" s="86" t="s">
        <v>83</v>
      </c>
      <c r="N89" s="86" t="s">
        <v>84</v>
      </c>
      <c r="O89" s="86" t="s">
        <v>99</v>
      </c>
      <c r="P89" s="86" t="s">
        <v>100</v>
      </c>
      <c r="Q89" s="86" t="s">
        <v>85</v>
      </c>
      <c r="R89" s="86" t="s">
        <v>86</v>
      </c>
      <c r="S89" s="86" t="s">
        <v>87</v>
      </c>
      <c r="T89" s="86" t="s">
        <v>88</v>
      </c>
      <c r="U89" s="86" t="s">
        <v>89</v>
      </c>
      <c r="V89" s="86" t="s">
        <v>90</v>
      </c>
      <c r="W89" s="86" t="s">
        <v>91</v>
      </c>
      <c r="X89" s="86" t="s">
        <v>92</v>
      </c>
      <c r="Y89" s="86" t="s">
        <v>93</v>
      </c>
      <c r="Z89" s="86" t="s">
        <v>94</v>
      </c>
      <c r="AA89" s="88" t="s">
        <v>95</v>
      </c>
      <c r="AB89" s="86" t="s">
        <v>73</v>
      </c>
      <c r="AC89" s="88" t="s">
        <v>74</v>
      </c>
      <c r="AD89" s="86" t="s">
        <v>75</v>
      </c>
      <c r="AE89" s="86" t="s">
        <v>96</v>
      </c>
      <c r="AF89" s="86" t="s">
        <v>97</v>
      </c>
      <c r="AG89" s="86" t="s">
        <v>35</v>
      </c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</row>
    <row r="90" spans="1:147" ht="409.5" customHeight="1">
      <c r="A90" s="89"/>
      <c r="B90" s="87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8"/>
      <c r="AB90" s="86"/>
      <c r="AC90" s="88"/>
      <c r="AD90" s="86"/>
      <c r="AE90" s="86"/>
      <c r="AF90" s="86"/>
      <c r="AG90" s="8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1:147" ht="83.25">
      <c r="A91" s="47">
        <v>1</v>
      </c>
      <c r="B91" s="4">
        <v>2</v>
      </c>
      <c r="C91" s="47">
        <v>3</v>
      </c>
      <c r="D91" s="47">
        <v>4</v>
      </c>
      <c r="E91" s="47">
        <v>5</v>
      </c>
      <c r="F91" s="47">
        <v>6</v>
      </c>
      <c r="G91" s="47">
        <v>7</v>
      </c>
      <c r="H91" s="47" t="s">
        <v>36</v>
      </c>
      <c r="I91" s="47">
        <v>9</v>
      </c>
      <c r="J91" s="47">
        <v>10</v>
      </c>
      <c r="K91" s="47">
        <v>11</v>
      </c>
      <c r="L91" s="47">
        <v>12</v>
      </c>
      <c r="M91" s="47">
        <v>13</v>
      </c>
      <c r="N91" s="47">
        <v>14</v>
      </c>
      <c r="O91" s="47">
        <v>15</v>
      </c>
      <c r="P91" s="47">
        <v>16</v>
      </c>
      <c r="Q91" s="47">
        <v>17</v>
      </c>
      <c r="R91" s="47">
        <v>18</v>
      </c>
      <c r="S91" s="47">
        <v>19</v>
      </c>
      <c r="T91" s="47">
        <v>20</v>
      </c>
      <c r="U91" s="47">
        <v>21</v>
      </c>
      <c r="V91" s="47">
        <v>22</v>
      </c>
      <c r="W91" s="47">
        <v>23</v>
      </c>
      <c r="X91" s="47">
        <v>24</v>
      </c>
      <c r="Y91" s="47">
        <v>25</v>
      </c>
      <c r="Z91" s="47">
        <v>26</v>
      </c>
      <c r="AA91" s="4">
        <v>27</v>
      </c>
      <c r="AB91" s="47">
        <v>28</v>
      </c>
      <c r="AC91" s="47">
        <v>29</v>
      </c>
      <c r="AD91" s="47">
        <v>30</v>
      </c>
      <c r="AE91" s="47">
        <v>31</v>
      </c>
      <c r="AF91" s="47">
        <v>32</v>
      </c>
      <c r="AG91" s="5">
        <v>33</v>
      </c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1:147" ht="83.25">
      <c r="A92" s="87" t="s">
        <v>5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</row>
    <row r="93" spans="1:147" ht="166.5">
      <c r="A93" s="47">
        <v>31</v>
      </c>
      <c r="B93" s="7" t="s">
        <v>134</v>
      </c>
      <c r="C93" s="47">
        <v>7</v>
      </c>
      <c r="D93" s="47"/>
      <c r="E93" s="47"/>
      <c r="F93" s="47">
        <v>13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>
        <v>20</v>
      </c>
      <c r="R93" s="47"/>
      <c r="S93" s="47">
        <v>186</v>
      </c>
      <c r="T93" s="47"/>
      <c r="U93" s="47">
        <v>7</v>
      </c>
      <c r="V93" s="47">
        <v>7</v>
      </c>
      <c r="W93" s="47"/>
      <c r="X93" s="47">
        <v>6</v>
      </c>
      <c r="Y93" s="47">
        <v>14</v>
      </c>
      <c r="Z93" s="47"/>
      <c r="AA93" s="46"/>
      <c r="AB93" s="47"/>
      <c r="AC93" s="47"/>
      <c r="AD93" s="47"/>
      <c r="AE93" s="47"/>
      <c r="AF93" s="47"/>
      <c r="AG93" s="8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</row>
    <row r="94" spans="1:147" ht="203.25" customHeight="1">
      <c r="A94" s="47">
        <v>20</v>
      </c>
      <c r="B94" s="7" t="s">
        <v>30</v>
      </c>
      <c r="C94" s="47"/>
      <c r="D94" s="47"/>
      <c r="E94" s="47"/>
      <c r="F94" s="47"/>
      <c r="G94" s="47"/>
      <c r="H94" s="47"/>
      <c r="I94" s="9"/>
      <c r="J94" s="9"/>
      <c r="K94" s="47"/>
      <c r="L94" s="47"/>
      <c r="M94" s="47"/>
      <c r="N94" s="47"/>
      <c r="O94" s="47"/>
      <c r="P94" s="47"/>
      <c r="Q94" s="47">
        <v>50</v>
      </c>
      <c r="R94" s="47"/>
      <c r="S94" s="47"/>
      <c r="T94" s="47"/>
      <c r="U94" s="47"/>
      <c r="V94" s="47"/>
      <c r="W94" s="47"/>
      <c r="X94" s="47"/>
      <c r="Y94" s="47">
        <v>15</v>
      </c>
      <c r="Z94" s="47"/>
      <c r="AA94" s="4">
        <v>1</v>
      </c>
      <c r="AB94" s="47"/>
      <c r="AC94" s="47"/>
      <c r="AD94" s="47"/>
      <c r="AE94" s="47"/>
      <c r="AF94" s="47"/>
      <c r="AG94" s="8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</row>
    <row r="95" spans="1:147" ht="211.5" customHeight="1">
      <c r="A95" s="47" t="s">
        <v>27</v>
      </c>
      <c r="B95" s="7" t="s">
        <v>45</v>
      </c>
      <c r="C95" s="47"/>
      <c r="D95" s="47"/>
      <c r="E95" s="47"/>
      <c r="F95" s="47"/>
      <c r="G95" s="47"/>
      <c r="H95" s="47"/>
      <c r="I95" s="47"/>
      <c r="J95" s="9">
        <v>150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6"/>
      <c r="AB95" s="47"/>
      <c r="AC95" s="47"/>
      <c r="AD95" s="47"/>
      <c r="AE95" s="47"/>
      <c r="AF95" s="47"/>
      <c r="AG95" s="8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</row>
    <row r="96" spans="1:147" ht="166.5">
      <c r="A96" s="47">
        <v>68</v>
      </c>
      <c r="B96" s="7" t="s">
        <v>138</v>
      </c>
      <c r="C96" s="47">
        <v>50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>
        <v>15</v>
      </c>
      <c r="U96" s="47"/>
      <c r="V96" s="47">
        <v>12</v>
      </c>
      <c r="W96" s="47"/>
      <c r="X96" s="47"/>
      <c r="Y96" s="47"/>
      <c r="Z96" s="47"/>
      <c r="AA96" s="46"/>
      <c r="AB96" s="47"/>
      <c r="AC96" s="47"/>
      <c r="AD96" s="47"/>
      <c r="AE96" s="47"/>
      <c r="AF96" s="47"/>
      <c r="AG96" s="8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</row>
    <row r="97" spans="1:147" ht="83.25">
      <c r="A97" s="47"/>
      <c r="B97" s="7" t="s">
        <v>26</v>
      </c>
      <c r="C97" s="47">
        <f aca="true" t="shared" si="12" ref="C97:AG97">SUM(C93:C96)</f>
        <v>57</v>
      </c>
      <c r="D97" s="47">
        <f t="shared" si="12"/>
        <v>0</v>
      </c>
      <c r="E97" s="47">
        <f t="shared" si="12"/>
        <v>0</v>
      </c>
      <c r="F97" s="47">
        <f t="shared" si="12"/>
        <v>13</v>
      </c>
      <c r="G97" s="47">
        <f t="shared" si="12"/>
        <v>0</v>
      </c>
      <c r="H97" s="47">
        <f t="shared" si="12"/>
        <v>0</v>
      </c>
      <c r="I97" s="47">
        <f t="shared" si="12"/>
        <v>0</v>
      </c>
      <c r="J97" s="47">
        <f t="shared" si="12"/>
        <v>150</v>
      </c>
      <c r="K97" s="47">
        <f t="shared" si="12"/>
        <v>0</v>
      </c>
      <c r="L97" s="47">
        <f t="shared" si="12"/>
        <v>0</v>
      </c>
      <c r="M97" s="47">
        <f t="shared" si="12"/>
        <v>0</v>
      </c>
      <c r="N97" s="47">
        <f t="shared" si="12"/>
        <v>0</v>
      </c>
      <c r="O97" s="47">
        <f t="shared" si="12"/>
        <v>0</v>
      </c>
      <c r="P97" s="47">
        <f t="shared" si="12"/>
        <v>0</v>
      </c>
      <c r="Q97" s="47">
        <f t="shared" si="12"/>
        <v>70</v>
      </c>
      <c r="R97" s="47">
        <f t="shared" si="12"/>
        <v>0</v>
      </c>
      <c r="S97" s="47">
        <f t="shared" si="12"/>
        <v>186</v>
      </c>
      <c r="T97" s="47">
        <f t="shared" si="12"/>
        <v>15</v>
      </c>
      <c r="U97" s="47">
        <f t="shared" si="12"/>
        <v>7</v>
      </c>
      <c r="V97" s="47">
        <f t="shared" si="12"/>
        <v>19</v>
      </c>
      <c r="W97" s="47">
        <f t="shared" si="12"/>
        <v>0</v>
      </c>
      <c r="X97" s="47">
        <f t="shared" si="12"/>
        <v>6</v>
      </c>
      <c r="Y97" s="47">
        <f t="shared" si="12"/>
        <v>29</v>
      </c>
      <c r="Z97" s="47">
        <f t="shared" si="12"/>
        <v>0</v>
      </c>
      <c r="AA97" s="46">
        <f t="shared" si="12"/>
        <v>1</v>
      </c>
      <c r="AB97" s="47">
        <f t="shared" si="12"/>
        <v>0</v>
      </c>
      <c r="AC97" s="47">
        <f t="shared" si="12"/>
        <v>0</v>
      </c>
      <c r="AD97" s="47">
        <f t="shared" si="12"/>
        <v>0</v>
      </c>
      <c r="AE97" s="47">
        <f t="shared" si="12"/>
        <v>0</v>
      </c>
      <c r="AF97" s="47">
        <f t="shared" si="12"/>
        <v>0</v>
      </c>
      <c r="AG97" s="47">
        <f t="shared" si="12"/>
        <v>0</v>
      </c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</row>
    <row r="98" spans="1:147" ht="83.25">
      <c r="A98" s="87" t="s">
        <v>8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</row>
    <row r="99" spans="1:147" ht="166.5">
      <c r="A99" s="47">
        <v>4</v>
      </c>
      <c r="B99" s="7" t="s">
        <v>136</v>
      </c>
      <c r="C99" s="47"/>
      <c r="D99" s="47"/>
      <c r="E99" s="47"/>
      <c r="F99" s="47"/>
      <c r="G99" s="47"/>
      <c r="H99" s="47"/>
      <c r="I99" s="47">
        <v>100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6"/>
      <c r="AB99" s="47"/>
      <c r="AC99" s="47"/>
      <c r="AD99" s="47"/>
      <c r="AE99" s="47"/>
      <c r="AF99" s="47"/>
      <c r="AG99" s="8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</row>
    <row r="100" spans="1:147" ht="249.75">
      <c r="A100" s="47">
        <v>28</v>
      </c>
      <c r="B100" s="7" t="s">
        <v>167</v>
      </c>
      <c r="C100" s="47"/>
      <c r="D100" s="47"/>
      <c r="E100" s="47"/>
      <c r="F100" s="47">
        <v>5</v>
      </c>
      <c r="G100" s="47"/>
      <c r="H100" s="47">
        <v>75</v>
      </c>
      <c r="I100" s="47">
        <v>39</v>
      </c>
      <c r="J100" s="47"/>
      <c r="K100" s="47"/>
      <c r="L100" s="47"/>
      <c r="M100" s="47">
        <v>16</v>
      </c>
      <c r="N100" s="47"/>
      <c r="O100" s="47"/>
      <c r="P100" s="47"/>
      <c r="Q100" s="47"/>
      <c r="R100" s="47"/>
      <c r="S100" s="47"/>
      <c r="T100" s="47"/>
      <c r="U100" s="47">
        <v>5</v>
      </c>
      <c r="V100" s="47"/>
      <c r="W100" s="47">
        <v>5</v>
      </c>
      <c r="X100" s="47"/>
      <c r="Y100" s="47"/>
      <c r="Z100" s="47"/>
      <c r="AA100" s="46"/>
      <c r="AB100" s="47"/>
      <c r="AC100" s="47"/>
      <c r="AD100" s="47"/>
      <c r="AE100" s="47"/>
      <c r="AF100" s="47"/>
      <c r="AG100" s="8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</row>
    <row r="101" spans="1:147" ht="166.5">
      <c r="A101" s="47">
        <v>32</v>
      </c>
      <c r="B101" s="7" t="s">
        <v>168</v>
      </c>
      <c r="C101" s="47"/>
      <c r="D101" s="47"/>
      <c r="E101" s="47">
        <v>5</v>
      </c>
      <c r="F101" s="47"/>
      <c r="G101" s="47"/>
      <c r="H101" s="47"/>
      <c r="I101" s="47"/>
      <c r="J101" s="47"/>
      <c r="K101" s="47"/>
      <c r="L101" s="47"/>
      <c r="M101" s="47"/>
      <c r="N101" s="47">
        <v>83</v>
      </c>
      <c r="O101" s="47"/>
      <c r="P101" s="47"/>
      <c r="Q101" s="47"/>
      <c r="R101" s="47"/>
      <c r="S101" s="47"/>
      <c r="T101" s="47"/>
      <c r="U101" s="47">
        <v>16</v>
      </c>
      <c r="V101" s="47">
        <v>5</v>
      </c>
      <c r="W101" s="47"/>
      <c r="X101" s="47"/>
      <c r="Y101" s="47"/>
      <c r="Z101" s="47"/>
      <c r="AA101" s="46"/>
      <c r="AB101" s="47"/>
      <c r="AC101" s="47"/>
      <c r="AD101" s="47"/>
      <c r="AE101" s="47"/>
      <c r="AF101" s="47"/>
      <c r="AG101" s="8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</row>
    <row r="102" spans="1:147" ht="83.25">
      <c r="A102" s="47">
        <v>41</v>
      </c>
      <c r="B102" s="7" t="s">
        <v>55</v>
      </c>
      <c r="C102" s="47"/>
      <c r="D102" s="47"/>
      <c r="E102" s="47"/>
      <c r="F102" s="47">
        <v>72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9</v>
      </c>
      <c r="W102" s="47"/>
      <c r="X102" s="47"/>
      <c r="Y102" s="47"/>
      <c r="Z102" s="47"/>
      <c r="AA102" s="46"/>
      <c r="AB102" s="47"/>
      <c r="AC102" s="47"/>
      <c r="AD102" s="47"/>
      <c r="AE102" s="47"/>
      <c r="AF102" s="47"/>
      <c r="AG102" s="8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</row>
    <row r="103" spans="1:147" ht="83.25">
      <c r="A103" s="49">
        <v>35</v>
      </c>
      <c r="B103" s="7" t="s">
        <v>105</v>
      </c>
      <c r="C103" s="49"/>
      <c r="D103" s="49"/>
      <c r="E103" s="49"/>
      <c r="F103" s="49"/>
      <c r="G103" s="49"/>
      <c r="H103" s="49"/>
      <c r="I103" s="49"/>
      <c r="J103" s="49"/>
      <c r="K103" s="49">
        <v>20</v>
      </c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>
        <v>15</v>
      </c>
      <c r="Z103" s="49"/>
      <c r="AA103" s="48"/>
      <c r="AB103" s="49"/>
      <c r="AC103" s="49"/>
      <c r="AD103" s="49"/>
      <c r="AE103" s="49"/>
      <c r="AF103" s="49"/>
      <c r="AG103" s="8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</row>
    <row r="104" spans="1:147" ht="83.25">
      <c r="A104" s="47" t="s">
        <v>27</v>
      </c>
      <c r="B104" s="7" t="s">
        <v>25</v>
      </c>
      <c r="C104" s="47">
        <v>80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6"/>
      <c r="AB104" s="47"/>
      <c r="AC104" s="47"/>
      <c r="AD104" s="47"/>
      <c r="AE104" s="47"/>
      <c r="AF104" s="47"/>
      <c r="AG104" s="47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</row>
    <row r="105" spans="1:147" ht="83.25">
      <c r="A105" s="47" t="s">
        <v>27</v>
      </c>
      <c r="B105" s="7" t="s">
        <v>7</v>
      </c>
      <c r="C105" s="47"/>
      <c r="D105" s="47">
        <v>40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6"/>
      <c r="AB105" s="47"/>
      <c r="AC105" s="47"/>
      <c r="AD105" s="47"/>
      <c r="AE105" s="47"/>
      <c r="AF105" s="47"/>
      <c r="AG105" s="47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</row>
    <row r="106" spans="1:147" ht="83.25">
      <c r="A106" s="47"/>
      <c r="B106" s="7" t="s">
        <v>26</v>
      </c>
      <c r="C106" s="47">
        <f aca="true" t="shared" si="13" ref="C106:AG106">SUM(C99:C105)</f>
        <v>80</v>
      </c>
      <c r="D106" s="47">
        <f t="shared" si="13"/>
        <v>40</v>
      </c>
      <c r="E106" s="47">
        <f t="shared" si="13"/>
        <v>5</v>
      </c>
      <c r="F106" s="47">
        <f t="shared" si="13"/>
        <v>77</v>
      </c>
      <c r="G106" s="47">
        <f t="shared" si="13"/>
        <v>0</v>
      </c>
      <c r="H106" s="47">
        <f t="shared" si="13"/>
        <v>75</v>
      </c>
      <c r="I106" s="47">
        <f t="shared" si="13"/>
        <v>139</v>
      </c>
      <c r="J106" s="47">
        <f t="shared" si="13"/>
        <v>0</v>
      </c>
      <c r="K106" s="47">
        <f t="shared" si="13"/>
        <v>20</v>
      </c>
      <c r="L106" s="47">
        <f t="shared" si="13"/>
        <v>0</v>
      </c>
      <c r="M106" s="47">
        <f t="shared" si="13"/>
        <v>16</v>
      </c>
      <c r="N106" s="47">
        <f t="shared" si="13"/>
        <v>83</v>
      </c>
      <c r="O106" s="47">
        <f t="shared" si="13"/>
        <v>0</v>
      </c>
      <c r="P106" s="47">
        <f t="shared" si="13"/>
        <v>0</v>
      </c>
      <c r="Q106" s="47">
        <f t="shared" si="13"/>
        <v>0</v>
      </c>
      <c r="R106" s="47">
        <f t="shared" si="13"/>
        <v>0</v>
      </c>
      <c r="S106" s="47">
        <f t="shared" si="13"/>
        <v>0</v>
      </c>
      <c r="T106" s="47">
        <f t="shared" si="13"/>
        <v>0</v>
      </c>
      <c r="U106" s="47">
        <f t="shared" si="13"/>
        <v>21</v>
      </c>
      <c r="V106" s="47">
        <f t="shared" si="13"/>
        <v>14</v>
      </c>
      <c r="W106" s="47">
        <f t="shared" si="13"/>
        <v>5</v>
      </c>
      <c r="X106" s="47">
        <f t="shared" si="13"/>
        <v>0</v>
      </c>
      <c r="Y106" s="47">
        <f t="shared" si="13"/>
        <v>15</v>
      </c>
      <c r="Z106" s="47">
        <f t="shared" si="13"/>
        <v>0</v>
      </c>
      <c r="AA106" s="46">
        <f t="shared" si="13"/>
        <v>0</v>
      </c>
      <c r="AB106" s="47">
        <f t="shared" si="13"/>
        <v>0</v>
      </c>
      <c r="AC106" s="47">
        <f t="shared" si="13"/>
        <v>0</v>
      </c>
      <c r="AD106" s="47">
        <f t="shared" si="13"/>
        <v>0</v>
      </c>
      <c r="AE106" s="47">
        <f t="shared" si="13"/>
        <v>0</v>
      </c>
      <c r="AF106" s="47">
        <f t="shared" si="13"/>
        <v>0</v>
      </c>
      <c r="AG106" s="47">
        <f t="shared" si="13"/>
        <v>0</v>
      </c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</row>
    <row r="107" spans="1:147" ht="83.25">
      <c r="A107" s="87" t="s">
        <v>59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</row>
    <row r="108" spans="1:147" ht="83.25">
      <c r="A108" s="47">
        <v>30</v>
      </c>
      <c r="B108" s="7" t="s">
        <v>101</v>
      </c>
      <c r="C108" s="47"/>
      <c r="D108" s="47"/>
      <c r="E108" s="47"/>
      <c r="F108" s="47"/>
      <c r="G108" s="47"/>
      <c r="H108" s="47"/>
      <c r="I108" s="47"/>
      <c r="J108" s="47">
        <v>7</v>
      </c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>
        <v>15</v>
      </c>
      <c r="Z108" s="47"/>
      <c r="AA108" s="4">
        <v>1</v>
      </c>
      <c r="AB108" s="47"/>
      <c r="AC108" s="47"/>
      <c r="AD108" s="47"/>
      <c r="AE108" s="47"/>
      <c r="AF108" s="47"/>
      <c r="AG108" s="8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</row>
    <row r="109" spans="1:147" ht="83.25">
      <c r="A109" s="47">
        <v>67</v>
      </c>
      <c r="B109" s="7" t="s">
        <v>161</v>
      </c>
      <c r="C109" s="47"/>
      <c r="D109" s="47"/>
      <c r="E109" s="47">
        <v>56</v>
      </c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>
        <v>20</v>
      </c>
      <c r="R109" s="47"/>
      <c r="S109" s="47"/>
      <c r="T109" s="47"/>
      <c r="U109" s="47"/>
      <c r="V109" s="47">
        <v>14</v>
      </c>
      <c r="W109" s="47">
        <v>0.5</v>
      </c>
      <c r="X109" s="47">
        <v>8</v>
      </c>
      <c r="Y109" s="47">
        <v>22</v>
      </c>
      <c r="Z109" s="47"/>
      <c r="AA109" s="46"/>
      <c r="AB109" s="47"/>
      <c r="AC109" s="47"/>
      <c r="AD109" s="47"/>
      <c r="AE109" s="47">
        <v>4</v>
      </c>
      <c r="AF109" s="47"/>
      <c r="AG109" s="8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</row>
    <row r="110" spans="1:147" ht="83.25">
      <c r="A110" s="47" t="s">
        <v>27</v>
      </c>
      <c r="B110" s="7" t="s">
        <v>132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>
        <v>100</v>
      </c>
      <c r="S110" s="47"/>
      <c r="T110" s="47"/>
      <c r="U110" s="47"/>
      <c r="V110" s="47"/>
      <c r="W110" s="47"/>
      <c r="X110" s="47"/>
      <c r="Y110" s="47"/>
      <c r="Z110" s="47"/>
      <c r="AA110" s="46"/>
      <c r="AB110" s="47"/>
      <c r="AC110" s="47"/>
      <c r="AD110" s="47"/>
      <c r="AE110" s="47"/>
      <c r="AF110" s="47"/>
      <c r="AG110" s="8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</row>
    <row r="111" spans="1:147" ht="83.25">
      <c r="A111" s="47"/>
      <c r="B111" s="7" t="s">
        <v>26</v>
      </c>
      <c r="C111" s="47">
        <f>C108+C109+C110</f>
        <v>0</v>
      </c>
      <c r="D111" s="47">
        <f aca="true" t="shared" si="14" ref="D111:AG111">D108+D109+D110</f>
        <v>0</v>
      </c>
      <c r="E111" s="47">
        <f t="shared" si="14"/>
        <v>56</v>
      </c>
      <c r="F111" s="47">
        <f t="shared" si="14"/>
        <v>0</v>
      </c>
      <c r="G111" s="47">
        <f t="shared" si="14"/>
        <v>0</v>
      </c>
      <c r="H111" s="47">
        <f t="shared" si="14"/>
        <v>0</v>
      </c>
      <c r="I111" s="47">
        <f t="shared" si="14"/>
        <v>0</v>
      </c>
      <c r="J111" s="47">
        <f t="shared" si="14"/>
        <v>7</v>
      </c>
      <c r="K111" s="47">
        <f t="shared" si="14"/>
        <v>0</v>
      </c>
      <c r="L111" s="47">
        <f t="shared" si="14"/>
        <v>0</v>
      </c>
      <c r="M111" s="47">
        <f t="shared" si="14"/>
        <v>0</v>
      </c>
      <c r="N111" s="47">
        <f t="shared" si="14"/>
        <v>0</v>
      </c>
      <c r="O111" s="47">
        <f t="shared" si="14"/>
        <v>0</v>
      </c>
      <c r="P111" s="47">
        <f t="shared" si="14"/>
        <v>0</v>
      </c>
      <c r="Q111" s="47">
        <f t="shared" si="14"/>
        <v>20</v>
      </c>
      <c r="R111" s="47">
        <f t="shared" si="14"/>
        <v>100</v>
      </c>
      <c r="S111" s="47">
        <f t="shared" si="14"/>
        <v>0</v>
      </c>
      <c r="T111" s="47">
        <f t="shared" si="14"/>
        <v>0</v>
      </c>
      <c r="U111" s="47">
        <f t="shared" si="14"/>
        <v>0</v>
      </c>
      <c r="V111" s="47">
        <f t="shared" si="14"/>
        <v>14</v>
      </c>
      <c r="W111" s="47">
        <f t="shared" si="14"/>
        <v>0.5</v>
      </c>
      <c r="X111" s="47">
        <f t="shared" si="14"/>
        <v>8</v>
      </c>
      <c r="Y111" s="47">
        <f t="shared" si="14"/>
        <v>37</v>
      </c>
      <c r="Z111" s="47">
        <f t="shared" si="14"/>
        <v>0</v>
      </c>
      <c r="AA111" s="47">
        <f t="shared" si="14"/>
        <v>1</v>
      </c>
      <c r="AB111" s="47">
        <f t="shared" si="14"/>
        <v>0</v>
      </c>
      <c r="AC111" s="47">
        <f t="shared" si="14"/>
        <v>0</v>
      </c>
      <c r="AD111" s="47">
        <f t="shared" si="14"/>
        <v>0</v>
      </c>
      <c r="AE111" s="47">
        <f t="shared" si="14"/>
        <v>4</v>
      </c>
      <c r="AF111" s="47">
        <f t="shared" si="14"/>
        <v>0</v>
      </c>
      <c r="AG111" s="47">
        <f t="shared" si="14"/>
        <v>0</v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</row>
    <row r="112" spans="1:147" ht="166.5">
      <c r="A112" s="47"/>
      <c r="B112" s="7" t="s">
        <v>110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6"/>
      <c r="AB112" s="47"/>
      <c r="AC112" s="47"/>
      <c r="AD112" s="47"/>
      <c r="AE112" s="47"/>
      <c r="AF112" s="47">
        <v>1.2</v>
      </c>
      <c r="AG112" s="47">
        <v>3</v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</row>
    <row r="113" spans="1:147" ht="83.25">
      <c r="A113" s="47"/>
      <c r="B113" s="7" t="s">
        <v>9</v>
      </c>
      <c r="C113" s="47">
        <f aca="true" t="shared" si="15" ref="C113:AE113">C97+C106+C111</f>
        <v>137</v>
      </c>
      <c r="D113" s="47">
        <f t="shared" si="15"/>
        <v>40</v>
      </c>
      <c r="E113" s="47">
        <f t="shared" si="15"/>
        <v>61</v>
      </c>
      <c r="F113" s="47">
        <f t="shared" si="15"/>
        <v>90</v>
      </c>
      <c r="G113" s="47">
        <f t="shared" si="15"/>
        <v>0</v>
      </c>
      <c r="H113" s="47">
        <f t="shared" si="15"/>
        <v>75</v>
      </c>
      <c r="I113" s="47">
        <f t="shared" si="15"/>
        <v>139</v>
      </c>
      <c r="J113" s="47">
        <f t="shared" si="15"/>
        <v>157</v>
      </c>
      <c r="K113" s="47">
        <f t="shared" si="15"/>
        <v>20</v>
      </c>
      <c r="L113" s="47">
        <f t="shared" si="15"/>
        <v>0</v>
      </c>
      <c r="M113" s="47">
        <f t="shared" si="15"/>
        <v>16</v>
      </c>
      <c r="N113" s="47">
        <f t="shared" si="15"/>
        <v>83</v>
      </c>
      <c r="O113" s="47">
        <f t="shared" si="15"/>
        <v>0</v>
      </c>
      <c r="P113" s="47">
        <f t="shared" si="15"/>
        <v>0</v>
      </c>
      <c r="Q113" s="47">
        <f t="shared" si="15"/>
        <v>90</v>
      </c>
      <c r="R113" s="47">
        <f t="shared" si="15"/>
        <v>100</v>
      </c>
      <c r="S113" s="47">
        <f t="shared" si="15"/>
        <v>186</v>
      </c>
      <c r="T113" s="47">
        <f t="shared" si="15"/>
        <v>15</v>
      </c>
      <c r="U113" s="47">
        <f t="shared" si="15"/>
        <v>28</v>
      </c>
      <c r="V113" s="47">
        <f t="shared" si="15"/>
        <v>47</v>
      </c>
      <c r="W113" s="47">
        <f t="shared" si="15"/>
        <v>5.5</v>
      </c>
      <c r="X113" s="47">
        <f t="shared" si="15"/>
        <v>14</v>
      </c>
      <c r="Y113" s="47">
        <f t="shared" si="15"/>
        <v>81</v>
      </c>
      <c r="Z113" s="47">
        <f t="shared" si="15"/>
        <v>0</v>
      </c>
      <c r="AA113" s="47">
        <f t="shared" si="15"/>
        <v>2</v>
      </c>
      <c r="AB113" s="47">
        <f t="shared" si="15"/>
        <v>0</v>
      </c>
      <c r="AC113" s="47">
        <f t="shared" si="15"/>
        <v>0</v>
      </c>
      <c r="AD113" s="47">
        <f t="shared" si="15"/>
        <v>0</v>
      </c>
      <c r="AE113" s="47">
        <f t="shared" si="15"/>
        <v>4</v>
      </c>
      <c r="AF113" s="47">
        <v>1.2</v>
      </c>
      <c r="AG113" s="47">
        <v>3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</row>
    <row r="114" spans="1:147" ht="83.25">
      <c r="A114" s="87" t="s">
        <v>64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</row>
    <row r="115" spans="1:147" ht="83.25">
      <c r="A115" s="87" t="s">
        <v>14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</row>
    <row r="116" spans="1:147" ht="68.25" customHeight="1">
      <c r="A116" s="89" t="s">
        <v>69</v>
      </c>
      <c r="B116" s="87" t="s">
        <v>20</v>
      </c>
      <c r="C116" s="86" t="s">
        <v>25</v>
      </c>
      <c r="D116" s="86" t="s">
        <v>7</v>
      </c>
      <c r="E116" s="86" t="s">
        <v>76</v>
      </c>
      <c r="F116" s="86" t="s">
        <v>77</v>
      </c>
      <c r="G116" s="86" t="s">
        <v>78</v>
      </c>
      <c r="H116" s="86" t="s">
        <v>79</v>
      </c>
      <c r="I116" s="86" t="s">
        <v>80</v>
      </c>
      <c r="J116" s="86" t="s">
        <v>81</v>
      </c>
      <c r="K116" s="86" t="s">
        <v>82</v>
      </c>
      <c r="L116" s="86" t="s">
        <v>68</v>
      </c>
      <c r="M116" s="86" t="s">
        <v>83</v>
      </c>
      <c r="N116" s="86" t="s">
        <v>84</v>
      </c>
      <c r="O116" s="86" t="s">
        <v>99</v>
      </c>
      <c r="P116" s="86" t="s">
        <v>100</v>
      </c>
      <c r="Q116" s="86" t="s">
        <v>85</v>
      </c>
      <c r="R116" s="86" t="s">
        <v>86</v>
      </c>
      <c r="S116" s="86" t="s">
        <v>87</v>
      </c>
      <c r="T116" s="86" t="s">
        <v>88</v>
      </c>
      <c r="U116" s="86" t="s">
        <v>89</v>
      </c>
      <c r="V116" s="86" t="s">
        <v>90</v>
      </c>
      <c r="W116" s="86" t="s">
        <v>91</v>
      </c>
      <c r="X116" s="86" t="s">
        <v>92</v>
      </c>
      <c r="Y116" s="86" t="s">
        <v>93</v>
      </c>
      <c r="Z116" s="86" t="s">
        <v>94</v>
      </c>
      <c r="AA116" s="88" t="s">
        <v>95</v>
      </c>
      <c r="AB116" s="86" t="s">
        <v>73</v>
      </c>
      <c r="AC116" s="88" t="s">
        <v>74</v>
      </c>
      <c r="AD116" s="86" t="s">
        <v>75</v>
      </c>
      <c r="AE116" s="86" t="s">
        <v>96</v>
      </c>
      <c r="AF116" s="86" t="s">
        <v>97</v>
      </c>
      <c r="AG116" s="86" t="s">
        <v>35</v>
      </c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</row>
    <row r="117" spans="1:147" ht="408" customHeight="1">
      <c r="A117" s="89"/>
      <c r="B117" s="87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8"/>
      <c r="AB117" s="86"/>
      <c r="AC117" s="88"/>
      <c r="AD117" s="86"/>
      <c r="AE117" s="86"/>
      <c r="AF117" s="86"/>
      <c r="AG117" s="86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</row>
    <row r="118" spans="1:147" ht="84" thickBot="1">
      <c r="A118" s="47">
        <v>1</v>
      </c>
      <c r="B118" s="4">
        <v>2</v>
      </c>
      <c r="C118" s="47">
        <v>3</v>
      </c>
      <c r="D118" s="47">
        <v>4</v>
      </c>
      <c r="E118" s="47">
        <v>5</v>
      </c>
      <c r="F118" s="47">
        <v>6</v>
      </c>
      <c r="G118" s="47">
        <v>7</v>
      </c>
      <c r="H118" s="47" t="s">
        <v>36</v>
      </c>
      <c r="I118" s="47">
        <v>9</v>
      </c>
      <c r="J118" s="47">
        <v>10</v>
      </c>
      <c r="K118" s="47">
        <v>11</v>
      </c>
      <c r="L118" s="47">
        <v>12</v>
      </c>
      <c r="M118" s="47">
        <v>13</v>
      </c>
      <c r="N118" s="47">
        <v>14</v>
      </c>
      <c r="O118" s="47">
        <v>15</v>
      </c>
      <c r="P118" s="47">
        <v>16</v>
      </c>
      <c r="Q118" s="47">
        <v>17</v>
      </c>
      <c r="R118" s="47">
        <v>18</v>
      </c>
      <c r="S118" s="47">
        <v>19</v>
      </c>
      <c r="T118" s="47">
        <v>20</v>
      </c>
      <c r="U118" s="47">
        <v>21</v>
      </c>
      <c r="V118" s="47">
        <v>22</v>
      </c>
      <c r="W118" s="47">
        <v>23</v>
      </c>
      <c r="X118" s="47">
        <v>24</v>
      </c>
      <c r="Y118" s="47">
        <v>25</v>
      </c>
      <c r="Z118" s="47">
        <v>26</v>
      </c>
      <c r="AA118" s="4">
        <v>27</v>
      </c>
      <c r="AB118" s="47">
        <v>28</v>
      </c>
      <c r="AC118" s="47">
        <v>29</v>
      </c>
      <c r="AD118" s="47">
        <v>30</v>
      </c>
      <c r="AE118" s="47">
        <v>31</v>
      </c>
      <c r="AF118" s="47">
        <v>32</v>
      </c>
      <c r="AG118" s="5">
        <v>33</v>
      </c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</row>
    <row r="119" spans="1:147" s="3" customFormat="1" ht="84" thickBot="1">
      <c r="A119" s="87" t="s">
        <v>5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</row>
    <row r="120" spans="1:147" ht="83.25">
      <c r="A120" s="47">
        <v>12</v>
      </c>
      <c r="B120" s="7" t="s">
        <v>151</v>
      </c>
      <c r="C120" s="47"/>
      <c r="D120" s="47"/>
      <c r="E120" s="47">
        <v>5</v>
      </c>
      <c r="F120" s="47">
        <v>6</v>
      </c>
      <c r="G120" s="47"/>
      <c r="H120" s="47"/>
      <c r="I120" s="47">
        <v>24</v>
      </c>
      <c r="J120" s="47"/>
      <c r="K120" s="47"/>
      <c r="L120" s="47"/>
      <c r="M120" s="47">
        <v>51</v>
      </c>
      <c r="N120" s="47"/>
      <c r="O120" s="47"/>
      <c r="P120" s="47"/>
      <c r="Q120" s="47"/>
      <c r="R120" s="47"/>
      <c r="S120" s="47"/>
      <c r="T120" s="47"/>
      <c r="U120" s="47"/>
      <c r="V120" s="47"/>
      <c r="W120" s="47">
        <v>8</v>
      </c>
      <c r="X120" s="47"/>
      <c r="Y120" s="47"/>
      <c r="Z120" s="47"/>
      <c r="AA120" s="46"/>
      <c r="AB120" s="47"/>
      <c r="AC120" s="47"/>
      <c r="AD120" s="47"/>
      <c r="AE120" s="47"/>
      <c r="AF120" s="47"/>
      <c r="AG120" s="8"/>
      <c r="AH120" s="11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</row>
    <row r="121" spans="1:147" ht="166.5">
      <c r="A121" s="47">
        <v>37</v>
      </c>
      <c r="B121" s="7" t="s">
        <v>147</v>
      </c>
      <c r="C121" s="47"/>
      <c r="D121" s="47"/>
      <c r="E121" s="47">
        <v>1.5</v>
      </c>
      <c r="F121" s="47"/>
      <c r="G121" s="47"/>
      <c r="H121" s="47"/>
      <c r="I121" s="47">
        <v>11.2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0.9</v>
      </c>
      <c r="W121" s="47"/>
      <c r="X121" s="47"/>
      <c r="Y121" s="47">
        <v>0.8</v>
      </c>
      <c r="Z121" s="47"/>
      <c r="AA121" s="46"/>
      <c r="AB121" s="47"/>
      <c r="AC121" s="47"/>
      <c r="AD121" s="47"/>
      <c r="AE121" s="47"/>
      <c r="AF121" s="47"/>
      <c r="AG121" s="8"/>
      <c r="AH121" s="11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</row>
    <row r="122" spans="1:147" ht="166.5">
      <c r="A122" s="47">
        <v>52</v>
      </c>
      <c r="B122" s="7" t="s">
        <v>148</v>
      </c>
      <c r="C122" s="47"/>
      <c r="D122" s="47"/>
      <c r="E122" s="47">
        <v>3</v>
      </c>
      <c r="F122" s="47"/>
      <c r="G122" s="47"/>
      <c r="H122" s="47">
        <v>77</v>
      </c>
      <c r="I122" s="47">
        <v>175</v>
      </c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>
        <v>9</v>
      </c>
      <c r="W122" s="47"/>
      <c r="X122" s="47"/>
      <c r="Y122" s="47">
        <v>5</v>
      </c>
      <c r="Z122" s="47"/>
      <c r="AA122" s="46"/>
      <c r="AB122" s="47"/>
      <c r="AC122" s="47"/>
      <c r="AD122" s="47"/>
      <c r="AE122" s="47"/>
      <c r="AF122" s="47"/>
      <c r="AG122" s="8"/>
      <c r="AH122" s="11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</row>
    <row r="123" spans="1:147" ht="83.25">
      <c r="A123" s="47" t="s">
        <v>27</v>
      </c>
      <c r="B123" s="7" t="s">
        <v>7</v>
      </c>
      <c r="C123" s="47"/>
      <c r="D123" s="47">
        <v>30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6"/>
      <c r="AB123" s="47"/>
      <c r="AC123" s="47"/>
      <c r="AD123" s="47"/>
      <c r="AE123" s="47"/>
      <c r="AF123" s="47"/>
      <c r="AG123" s="47"/>
      <c r="AH123" s="11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</row>
    <row r="124" spans="1:147" ht="167.25" thickBot="1">
      <c r="A124" s="47" t="s">
        <v>27</v>
      </c>
      <c r="B124" s="7" t="s">
        <v>43</v>
      </c>
      <c r="C124" s="47">
        <v>30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6"/>
      <c r="AB124" s="47"/>
      <c r="AC124" s="47"/>
      <c r="AD124" s="47"/>
      <c r="AE124" s="47"/>
      <c r="AF124" s="47"/>
      <c r="AG124" s="47"/>
      <c r="AH124" s="31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</row>
    <row r="125" spans="1:147" ht="204.75" customHeight="1" thickBot="1">
      <c r="A125" s="47">
        <v>17</v>
      </c>
      <c r="B125" s="7" t="s">
        <v>71</v>
      </c>
      <c r="C125" s="47"/>
      <c r="D125" s="47"/>
      <c r="E125" s="47"/>
      <c r="F125" s="47"/>
      <c r="G125" s="47"/>
      <c r="H125" s="47"/>
      <c r="I125" s="47"/>
      <c r="J125" s="47"/>
      <c r="K125" s="47">
        <v>20</v>
      </c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>
        <v>15</v>
      </c>
      <c r="Z125" s="47"/>
      <c r="AA125" s="46"/>
      <c r="AB125" s="47"/>
      <c r="AC125" s="47"/>
      <c r="AD125" s="47"/>
      <c r="AE125" s="47"/>
      <c r="AF125" s="47"/>
      <c r="AG125" s="8"/>
      <c r="AH125" s="28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</row>
    <row r="126" spans="1:147" ht="83.25">
      <c r="A126" s="47"/>
      <c r="B126" s="7" t="s">
        <v>26</v>
      </c>
      <c r="C126" s="47">
        <f aca="true" t="shared" si="16" ref="C126:AG126">SUM(C120:C125)</f>
        <v>30</v>
      </c>
      <c r="D126" s="47">
        <f t="shared" si="16"/>
        <v>30</v>
      </c>
      <c r="E126" s="47">
        <f t="shared" si="16"/>
        <v>9.5</v>
      </c>
      <c r="F126" s="47">
        <f t="shared" si="16"/>
        <v>6</v>
      </c>
      <c r="G126" s="47">
        <f t="shared" si="16"/>
        <v>0</v>
      </c>
      <c r="H126" s="47">
        <f t="shared" si="16"/>
        <v>77</v>
      </c>
      <c r="I126" s="47">
        <f t="shared" si="16"/>
        <v>210.2</v>
      </c>
      <c r="J126" s="47">
        <f t="shared" si="16"/>
        <v>0</v>
      </c>
      <c r="K126" s="47">
        <f t="shared" si="16"/>
        <v>20</v>
      </c>
      <c r="L126" s="47">
        <f t="shared" si="16"/>
        <v>0</v>
      </c>
      <c r="M126" s="47">
        <f t="shared" si="16"/>
        <v>51</v>
      </c>
      <c r="N126" s="47">
        <f t="shared" si="16"/>
        <v>0</v>
      </c>
      <c r="O126" s="47">
        <f t="shared" si="16"/>
        <v>0</v>
      </c>
      <c r="P126" s="47">
        <f t="shared" si="16"/>
        <v>0</v>
      </c>
      <c r="Q126" s="47">
        <f t="shared" si="16"/>
        <v>0</v>
      </c>
      <c r="R126" s="47">
        <f t="shared" si="16"/>
        <v>0</v>
      </c>
      <c r="S126" s="47">
        <f t="shared" si="16"/>
        <v>0</v>
      </c>
      <c r="T126" s="47">
        <f t="shared" si="16"/>
        <v>0</v>
      </c>
      <c r="U126" s="47">
        <f t="shared" si="16"/>
        <v>0</v>
      </c>
      <c r="V126" s="47">
        <f t="shared" si="16"/>
        <v>9.9</v>
      </c>
      <c r="W126" s="47">
        <f t="shared" si="16"/>
        <v>8</v>
      </c>
      <c r="X126" s="47">
        <f t="shared" si="16"/>
        <v>0</v>
      </c>
      <c r="Y126" s="47">
        <f t="shared" si="16"/>
        <v>20.8</v>
      </c>
      <c r="Z126" s="47">
        <f t="shared" si="16"/>
        <v>0</v>
      </c>
      <c r="AA126" s="46">
        <f t="shared" si="16"/>
        <v>0</v>
      </c>
      <c r="AB126" s="47">
        <f t="shared" si="16"/>
        <v>0</v>
      </c>
      <c r="AC126" s="47">
        <f t="shared" si="16"/>
        <v>0</v>
      </c>
      <c r="AD126" s="47">
        <f t="shared" si="16"/>
        <v>0</v>
      </c>
      <c r="AE126" s="47">
        <f t="shared" si="16"/>
        <v>0</v>
      </c>
      <c r="AF126" s="47">
        <f t="shared" si="16"/>
        <v>0</v>
      </c>
      <c r="AG126" s="47">
        <f t="shared" si="16"/>
        <v>0</v>
      </c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</row>
    <row r="127" spans="1:147" ht="84" thickBot="1">
      <c r="A127" s="87" t="s">
        <v>8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</row>
    <row r="128" spans="1:147" s="3" customFormat="1" ht="167.25" thickBot="1">
      <c r="A128" s="47">
        <v>16</v>
      </c>
      <c r="B128" s="7" t="s">
        <v>135</v>
      </c>
      <c r="C128" s="47"/>
      <c r="D128" s="47"/>
      <c r="E128" s="47"/>
      <c r="F128" s="47"/>
      <c r="G128" s="47"/>
      <c r="H128" s="47"/>
      <c r="I128" s="47">
        <v>96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>
        <v>5</v>
      </c>
      <c r="X128" s="47"/>
      <c r="Y128" s="47"/>
      <c r="Z128" s="47"/>
      <c r="AA128" s="46"/>
      <c r="AB128" s="47"/>
      <c r="AC128" s="47"/>
      <c r="AD128" s="47"/>
      <c r="AE128" s="47"/>
      <c r="AF128" s="47"/>
      <c r="AG128" s="8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</row>
    <row r="129" spans="1:33" s="2" customFormat="1" ht="167.25" thickBot="1">
      <c r="A129" s="47">
        <v>69</v>
      </c>
      <c r="B129" s="7" t="s">
        <v>142</v>
      </c>
      <c r="C129" s="47"/>
      <c r="D129" s="47"/>
      <c r="E129" s="47">
        <v>19.2</v>
      </c>
      <c r="F129" s="47"/>
      <c r="G129" s="47"/>
      <c r="H129" s="47"/>
      <c r="I129" s="47">
        <v>17</v>
      </c>
      <c r="J129" s="47"/>
      <c r="K129" s="47"/>
      <c r="L129" s="47"/>
      <c r="M129" s="47"/>
      <c r="N129" s="47">
        <v>23</v>
      </c>
      <c r="O129" s="47"/>
      <c r="P129" s="47"/>
      <c r="Q129" s="47"/>
      <c r="R129" s="47"/>
      <c r="S129" s="47"/>
      <c r="T129" s="47"/>
      <c r="U129" s="47"/>
      <c r="V129" s="47"/>
      <c r="W129" s="47">
        <v>5</v>
      </c>
      <c r="X129" s="47">
        <v>5</v>
      </c>
      <c r="Y129" s="47"/>
      <c r="Z129" s="47"/>
      <c r="AA129" s="46"/>
      <c r="AB129" s="47"/>
      <c r="AC129" s="47"/>
      <c r="AD129" s="47"/>
      <c r="AE129" s="47"/>
      <c r="AF129" s="47"/>
      <c r="AG129" s="8"/>
    </row>
    <row r="130" spans="1:34" s="2" customFormat="1" ht="264" customHeight="1" thickBot="1">
      <c r="A130" s="47">
        <v>66</v>
      </c>
      <c r="B130" s="7" t="s">
        <v>145</v>
      </c>
      <c r="C130" s="47"/>
      <c r="D130" s="47"/>
      <c r="E130" s="47"/>
      <c r="F130" s="47"/>
      <c r="G130" s="47"/>
      <c r="H130" s="47">
        <v>104</v>
      </c>
      <c r="I130" s="47">
        <v>20</v>
      </c>
      <c r="J130" s="47"/>
      <c r="K130" s="47"/>
      <c r="L130" s="47"/>
      <c r="M130" s="47">
        <v>101</v>
      </c>
      <c r="N130" s="47"/>
      <c r="O130" s="47"/>
      <c r="P130" s="47"/>
      <c r="Q130" s="47"/>
      <c r="R130" s="47"/>
      <c r="S130" s="47"/>
      <c r="T130" s="47"/>
      <c r="U130" s="47"/>
      <c r="V130" s="47">
        <v>6</v>
      </c>
      <c r="W130" s="47"/>
      <c r="X130" s="47"/>
      <c r="Y130" s="47"/>
      <c r="Z130" s="47"/>
      <c r="AA130" s="46"/>
      <c r="AB130" s="47"/>
      <c r="AC130" s="47"/>
      <c r="AD130" s="47"/>
      <c r="AE130" s="47"/>
      <c r="AF130" s="47"/>
      <c r="AG130" s="47"/>
      <c r="AH130" s="28"/>
    </row>
    <row r="131" spans="1:147" ht="409.5" customHeight="1">
      <c r="A131" s="47">
        <v>71</v>
      </c>
      <c r="B131" s="7" t="s">
        <v>115</v>
      </c>
      <c r="C131" s="47"/>
      <c r="D131" s="47"/>
      <c r="E131" s="47"/>
      <c r="F131" s="47"/>
      <c r="G131" s="47"/>
      <c r="H131" s="47"/>
      <c r="I131" s="47"/>
      <c r="J131" s="47"/>
      <c r="K131" s="47">
        <v>20</v>
      </c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>
        <v>20</v>
      </c>
      <c r="Z131" s="47"/>
      <c r="AA131" s="46"/>
      <c r="AB131" s="47"/>
      <c r="AC131" s="47"/>
      <c r="AD131" s="47"/>
      <c r="AE131" s="47"/>
      <c r="AF131" s="47"/>
      <c r="AG131" s="8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</row>
    <row r="132" spans="1:147" ht="83.25">
      <c r="A132" s="47" t="s">
        <v>27</v>
      </c>
      <c r="B132" s="7" t="s">
        <v>25</v>
      </c>
      <c r="C132" s="47">
        <v>80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6"/>
      <c r="AB132" s="47"/>
      <c r="AC132" s="47"/>
      <c r="AD132" s="47"/>
      <c r="AE132" s="47"/>
      <c r="AF132" s="47"/>
      <c r="AG132" s="47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</row>
    <row r="133" spans="1:147" ht="83.25">
      <c r="A133" s="47" t="s">
        <v>27</v>
      </c>
      <c r="B133" s="7" t="s">
        <v>7</v>
      </c>
      <c r="C133" s="47"/>
      <c r="D133" s="47">
        <v>40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6"/>
      <c r="AB133" s="47"/>
      <c r="AC133" s="47"/>
      <c r="AD133" s="47"/>
      <c r="AE133" s="47"/>
      <c r="AF133" s="47"/>
      <c r="AG133" s="47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</row>
    <row r="134" spans="1:147" ht="80.25" customHeight="1">
      <c r="A134" s="47"/>
      <c r="B134" s="7" t="s">
        <v>26</v>
      </c>
      <c r="C134" s="47">
        <f aca="true" t="shared" si="17" ref="C134:AG134">SUM(C128:C133)</f>
        <v>80</v>
      </c>
      <c r="D134" s="47">
        <f t="shared" si="17"/>
        <v>40</v>
      </c>
      <c r="E134" s="47">
        <f t="shared" si="17"/>
        <v>19.2</v>
      </c>
      <c r="F134" s="47">
        <f t="shared" si="17"/>
        <v>0</v>
      </c>
      <c r="G134" s="47">
        <f t="shared" si="17"/>
        <v>0</v>
      </c>
      <c r="H134" s="47">
        <f t="shared" si="17"/>
        <v>104</v>
      </c>
      <c r="I134" s="47">
        <f t="shared" si="17"/>
        <v>133</v>
      </c>
      <c r="J134" s="47">
        <f t="shared" si="17"/>
        <v>0</v>
      </c>
      <c r="K134" s="47">
        <f t="shared" si="17"/>
        <v>20</v>
      </c>
      <c r="L134" s="47">
        <f t="shared" si="17"/>
        <v>0</v>
      </c>
      <c r="M134" s="47">
        <f t="shared" si="17"/>
        <v>101</v>
      </c>
      <c r="N134" s="47">
        <f t="shared" si="17"/>
        <v>23</v>
      </c>
      <c r="O134" s="47">
        <f t="shared" si="17"/>
        <v>0</v>
      </c>
      <c r="P134" s="47">
        <f t="shared" si="17"/>
        <v>0</v>
      </c>
      <c r="Q134" s="47">
        <f t="shared" si="17"/>
        <v>0</v>
      </c>
      <c r="R134" s="47">
        <f t="shared" si="17"/>
        <v>0</v>
      </c>
      <c r="S134" s="47">
        <f t="shared" si="17"/>
        <v>0</v>
      </c>
      <c r="T134" s="47">
        <f t="shared" si="17"/>
        <v>0</v>
      </c>
      <c r="U134" s="47">
        <f t="shared" si="17"/>
        <v>0</v>
      </c>
      <c r="V134" s="47">
        <f t="shared" si="17"/>
        <v>6</v>
      </c>
      <c r="W134" s="47">
        <f t="shared" si="17"/>
        <v>10</v>
      </c>
      <c r="X134" s="47">
        <f t="shared" si="17"/>
        <v>5</v>
      </c>
      <c r="Y134" s="47">
        <f t="shared" si="17"/>
        <v>20</v>
      </c>
      <c r="Z134" s="47">
        <f t="shared" si="17"/>
        <v>0</v>
      </c>
      <c r="AA134" s="46">
        <f t="shared" si="17"/>
        <v>0</v>
      </c>
      <c r="AB134" s="47">
        <f t="shared" si="17"/>
        <v>0</v>
      </c>
      <c r="AC134" s="47">
        <f t="shared" si="17"/>
        <v>0</v>
      </c>
      <c r="AD134" s="47">
        <f t="shared" si="17"/>
        <v>0</v>
      </c>
      <c r="AE134" s="47">
        <f t="shared" si="17"/>
        <v>0</v>
      </c>
      <c r="AF134" s="47">
        <f t="shared" si="17"/>
        <v>0</v>
      </c>
      <c r="AG134" s="47">
        <f t="shared" si="17"/>
        <v>0</v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</row>
    <row r="135" spans="1:147" ht="80.25" customHeight="1">
      <c r="A135" s="87" t="s">
        <v>59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</row>
    <row r="136" spans="1:147" ht="275.25" customHeight="1">
      <c r="A136" s="47">
        <v>63</v>
      </c>
      <c r="B136" s="7" t="s">
        <v>114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>
        <v>200</v>
      </c>
      <c r="S136" s="47"/>
      <c r="T136" s="47"/>
      <c r="U136" s="47"/>
      <c r="V136" s="47"/>
      <c r="W136" s="47"/>
      <c r="X136" s="47"/>
      <c r="Y136" s="47"/>
      <c r="Z136" s="47"/>
      <c r="AA136" s="46"/>
      <c r="AB136" s="47"/>
      <c r="AC136" s="47"/>
      <c r="AD136" s="47"/>
      <c r="AE136" s="47"/>
      <c r="AF136" s="47"/>
      <c r="AG136" s="8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</row>
    <row r="137" spans="1:147" ht="117.75" customHeight="1">
      <c r="A137" s="47"/>
      <c r="B137" s="7" t="s">
        <v>133</v>
      </c>
      <c r="C137" s="47"/>
      <c r="D137" s="47"/>
      <c r="E137" s="47">
        <v>54.4</v>
      </c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>
        <v>46</v>
      </c>
      <c r="T137" s="47"/>
      <c r="U137" s="47"/>
      <c r="V137" s="47">
        <v>2</v>
      </c>
      <c r="W137" s="47">
        <v>0.4</v>
      </c>
      <c r="X137" s="47">
        <v>6.6</v>
      </c>
      <c r="Y137" s="47">
        <v>5.2</v>
      </c>
      <c r="Z137" s="47"/>
      <c r="AA137" s="46"/>
      <c r="AB137" s="47"/>
      <c r="AC137" s="47"/>
      <c r="AD137" s="47"/>
      <c r="AE137" s="47">
        <v>1.5</v>
      </c>
      <c r="AF137" s="47"/>
      <c r="AG137" s="8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</row>
    <row r="138" spans="1:147" ht="409.5" customHeight="1">
      <c r="A138" s="47" t="s">
        <v>27</v>
      </c>
      <c r="B138" s="7" t="s">
        <v>44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>
        <v>50</v>
      </c>
      <c r="AA138" s="46"/>
      <c r="AB138" s="47"/>
      <c r="AC138" s="47"/>
      <c r="AD138" s="47"/>
      <c r="AE138" s="47"/>
      <c r="AF138" s="47"/>
      <c r="AG138" s="8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</row>
    <row r="139" spans="1:147" ht="80.25" customHeight="1">
      <c r="A139" s="47"/>
      <c r="B139" s="7" t="s">
        <v>26</v>
      </c>
      <c r="C139" s="47">
        <f>C136+C137+C138</f>
        <v>0</v>
      </c>
      <c r="D139" s="47">
        <f aca="true" t="shared" si="18" ref="D139:AG139">D136+D137+D138</f>
        <v>0</v>
      </c>
      <c r="E139" s="47">
        <f t="shared" si="18"/>
        <v>54.4</v>
      </c>
      <c r="F139" s="47">
        <f t="shared" si="18"/>
        <v>0</v>
      </c>
      <c r="G139" s="47">
        <f t="shared" si="18"/>
        <v>0</v>
      </c>
      <c r="H139" s="47">
        <f t="shared" si="18"/>
        <v>0</v>
      </c>
      <c r="I139" s="47">
        <f t="shared" si="18"/>
        <v>0</v>
      </c>
      <c r="J139" s="47">
        <f t="shared" si="18"/>
        <v>0</v>
      </c>
      <c r="K139" s="47">
        <f t="shared" si="18"/>
        <v>0</v>
      </c>
      <c r="L139" s="47">
        <f t="shared" si="18"/>
        <v>0</v>
      </c>
      <c r="M139" s="47">
        <f t="shared" si="18"/>
        <v>0</v>
      </c>
      <c r="N139" s="47">
        <f t="shared" si="18"/>
        <v>0</v>
      </c>
      <c r="O139" s="47">
        <f t="shared" si="18"/>
        <v>0</v>
      </c>
      <c r="P139" s="47">
        <f t="shared" si="18"/>
        <v>0</v>
      </c>
      <c r="Q139" s="47">
        <f t="shared" si="18"/>
        <v>0</v>
      </c>
      <c r="R139" s="47">
        <f t="shared" si="18"/>
        <v>200</v>
      </c>
      <c r="S139" s="47">
        <f t="shared" si="18"/>
        <v>46</v>
      </c>
      <c r="T139" s="47">
        <f t="shared" si="18"/>
        <v>0</v>
      </c>
      <c r="U139" s="47">
        <f t="shared" si="18"/>
        <v>0</v>
      </c>
      <c r="V139" s="47">
        <f t="shared" si="18"/>
        <v>2</v>
      </c>
      <c r="W139" s="47">
        <f t="shared" si="18"/>
        <v>0.4</v>
      </c>
      <c r="X139" s="47">
        <f t="shared" si="18"/>
        <v>6.6</v>
      </c>
      <c r="Y139" s="47">
        <f t="shared" si="18"/>
        <v>5.2</v>
      </c>
      <c r="Z139" s="47">
        <f t="shared" si="18"/>
        <v>50</v>
      </c>
      <c r="AA139" s="47">
        <f t="shared" si="18"/>
        <v>0</v>
      </c>
      <c r="AB139" s="47">
        <f t="shared" si="18"/>
        <v>0</v>
      </c>
      <c r="AC139" s="47">
        <f t="shared" si="18"/>
        <v>0</v>
      </c>
      <c r="AD139" s="47">
        <f t="shared" si="18"/>
        <v>0</v>
      </c>
      <c r="AE139" s="47">
        <f t="shared" si="18"/>
        <v>1.5</v>
      </c>
      <c r="AF139" s="47">
        <f t="shared" si="18"/>
        <v>0</v>
      </c>
      <c r="AG139" s="47">
        <f t="shared" si="18"/>
        <v>0</v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</row>
    <row r="140" spans="1:147" ht="166.5">
      <c r="A140" s="47"/>
      <c r="B140" s="7" t="s">
        <v>110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6"/>
      <c r="AB140" s="47"/>
      <c r="AC140" s="47"/>
      <c r="AD140" s="47"/>
      <c r="AE140" s="47"/>
      <c r="AF140" s="47">
        <v>1.2</v>
      </c>
      <c r="AG140" s="47">
        <v>3</v>
      </c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</row>
    <row r="141" spans="1:147" ht="84" thickBot="1">
      <c r="A141" s="47"/>
      <c r="B141" s="7" t="s">
        <v>9</v>
      </c>
      <c r="C141" s="47">
        <f aca="true" t="shared" si="19" ref="C141:AE141">C126+C134+C139</f>
        <v>110</v>
      </c>
      <c r="D141" s="47">
        <f t="shared" si="19"/>
        <v>70</v>
      </c>
      <c r="E141" s="47">
        <f t="shared" si="19"/>
        <v>83.1</v>
      </c>
      <c r="F141" s="47">
        <f t="shared" si="19"/>
        <v>6</v>
      </c>
      <c r="G141" s="47">
        <f t="shared" si="19"/>
        <v>0</v>
      </c>
      <c r="H141" s="47">
        <f t="shared" si="19"/>
        <v>181</v>
      </c>
      <c r="I141" s="47">
        <f t="shared" si="19"/>
        <v>343.2</v>
      </c>
      <c r="J141" s="47">
        <f t="shared" si="19"/>
        <v>0</v>
      </c>
      <c r="K141" s="47">
        <f t="shared" si="19"/>
        <v>40</v>
      </c>
      <c r="L141" s="47">
        <f t="shared" si="19"/>
        <v>0</v>
      </c>
      <c r="M141" s="47">
        <f t="shared" si="19"/>
        <v>152</v>
      </c>
      <c r="N141" s="47">
        <f t="shared" si="19"/>
        <v>23</v>
      </c>
      <c r="O141" s="47">
        <f t="shared" si="19"/>
        <v>0</v>
      </c>
      <c r="P141" s="47">
        <f t="shared" si="19"/>
        <v>0</v>
      </c>
      <c r="Q141" s="47">
        <f t="shared" si="19"/>
        <v>0</v>
      </c>
      <c r="R141" s="47">
        <f t="shared" si="19"/>
        <v>200</v>
      </c>
      <c r="S141" s="47">
        <f t="shared" si="19"/>
        <v>46</v>
      </c>
      <c r="T141" s="47">
        <f t="shared" si="19"/>
        <v>0</v>
      </c>
      <c r="U141" s="47">
        <f t="shared" si="19"/>
        <v>0</v>
      </c>
      <c r="V141" s="47">
        <f t="shared" si="19"/>
        <v>17.9</v>
      </c>
      <c r="W141" s="47">
        <f t="shared" si="19"/>
        <v>18.4</v>
      </c>
      <c r="X141" s="47">
        <f t="shared" si="19"/>
        <v>11.6</v>
      </c>
      <c r="Y141" s="47">
        <f t="shared" si="19"/>
        <v>46</v>
      </c>
      <c r="Z141" s="47">
        <f t="shared" si="19"/>
        <v>50</v>
      </c>
      <c r="AA141" s="47">
        <f t="shared" si="19"/>
        <v>0</v>
      </c>
      <c r="AB141" s="47">
        <f t="shared" si="19"/>
        <v>0</v>
      </c>
      <c r="AC141" s="47">
        <f t="shared" si="19"/>
        <v>0</v>
      </c>
      <c r="AD141" s="47">
        <f t="shared" si="19"/>
        <v>0</v>
      </c>
      <c r="AE141" s="47">
        <f t="shared" si="19"/>
        <v>1.5</v>
      </c>
      <c r="AF141" s="47">
        <v>1.2</v>
      </c>
      <c r="AG141" s="47">
        <v>3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</row>
    <row r="142" spans="1:147" s="13" customFormat="1" ht="84" thickBot="1">
      <c r="A142" s="87" t="s">
        <v>64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</row>
    <row r="143" spans="1:147" s="13" customFormat="1" ht="84" thickBot="1">
      <c r="A143" s="87" t="s">
        <v>15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</row>
    <row r="144" spans="1:147" s="13" customFormat="1" ht="84" customHeight="1" thickBot="1">
      <c r="A144" s="89" t="s">
        <v>69</v>
      </c>
      <c r="B144" s="87" t="s">
        <v>20</v>
      </c>
      <c r="C144" s="86" t="s">
        <v>25</v>
      </c>
      <c r="D144" s="86" t="s">
        <v>7</v>
      </c>
      <c r="E144" s="86" t="s">
        <v>76</v>
      </c>
      <c r="F144" s="86" t="s">
        <v>77</v>
      </c>
      <c r="G144" s="86" t="s">
        <v>78</v>
      </c>
      <c r="H144" s="86" t="s">
        <v>79</v>
      </c>
      <c r="I144" s="86" t="s">
        <v>80</v>
      </c>
      <c r="J144" s="86" t="s">
        <v>81</v>
      </c>
      <c r="K144" s="86" t="s">
        <v>82</v>
      </c>
      <c r="L144" s="86" t="s">
        <v>68</v>
      </c>
      <c r="M144" s="86" t="s">
        <v>83</v>
      </c>
      <c r="N144" s="86" t="s">
        <v>84</v>
      </c>
      <c r="O144" s="86" t="s">
        <v>99</v>
      </c>
      <c r="P144" s="86" t="s">
        <v>100</v>
      </c>
      <c r="Q144" s="86" t="s">
        <v>85</v>
      </c>
      <c r="R144" s="86" t="s">
        <v>86</v>
      </c>
      <c r="S144" s="86" t="s">
        <v>87</v>
      </c>
      <c r="T144" s="86" t="s">
        <v>88</v>
      </c>
      <c r="U144" s="86" t="s">
        <v>89</v>
      </c>
      <c r="V144" s="86" t="s">
        <v>90</v>
      </c>
      <c r="W144" s="86" t="s">
        <v>91</v>
      </c>
      <c r="X144" s="86" t="s">
        <v>92</v>
      </c>
      <c r="Y144" s="86" t="s">
        <v>93</v>
      </c>
      <c r="Z144" s="86" t="s">
        <v>94</v>
      </c>
      <c r="AA144" s="88" t="s">
        <v>95</v>
      </c>
      <c r="AB144" s="86" t="s">
        <v>73</v>
      </c>
      <c r="AC144" s="88" t="s">
        <v>74</v>
      </c>
      <c r="AD144" s="86" t="s">
        <v>75</v>
      </c>
      <c r="AE144" s="86" t="s">
        <v>96</v>
      </c>
      <c r="AF144" s="86" t="s">
        <v>97</v>
      </c>
      <c r="AG144" s="86" t="s">
        <v>35</v>
      </c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</row>
    <row r="145" spans="1:147" s="13" customFormat="1" ht="357" customHeight="1" thickBot="1">
      <c r="A145" s="89"/>
      <c r="B145" s="87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8"/>
      <c r="AB145" s="86"/>
      <c r="AC145" s="88"/>
      <c r="AD145" s="86"/>
      <c r="AE145" s="86"/>
      <c r="AF145" s="86"/>
      <c r="AG145" s="86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</row>
    <row r="146" spans="1:147" s="13" customFormat="1" ht="84" thickBot="1">
      <c r="A146" s="47">
        <v>1</v>
      </c>
      <c r="B146" s="4">
        <v>2</v>
      </c>
      <c r="C146" s="47">
        <v>3</v>
      </c>
      <c r="D146" s="47">
        <v>4</v>
      </c>
      <c r="E146" s="47">
        <v>5</v>
      </c>
      <c r="F146" s="47">
        <v>6</v>
      </c>
      <c r="G146" s="47">
        <v>7</v>
      </c>
      <c r="H146" s="47" t="s">
        <v>36</v>
      </c>
      <c r="I146" s="47">
        <v>9</v>
      </c>
      <c r="J146" s="47">
        <v>10</v>
      </c>
      <c r="K146" s="47">
        <v>11</v>
      </c>
      <c r="L146" s="47">
        <v>12</v>
      </c>
      <c r="M146" s="47">
        <v>13</v>
      </c>
      <c r="N146" s="47">
        <v>14</v>
      </c>
      <c r="O146" s="47">
        <v>15</v>
      </c>
      <c r="P146" s="47">
        <v>16</v>
      </c>
      <c r="Q146" s="47">
        <v>17</v>
      </c>
      <c r="R146" s="47">
        <v>18</v>
      </c>
      <c r="S146" s="47">
        <v>19</v>
      </c>
      <c r="T146" s="47">
        <v>20</v>
      </c>
      <c r="U146" s="47">
        <v>21</v>
      </c>
      <c r="V146" s="47">
        <v>22</v>
      </c>
      <c r="W146" s="47">
        <v>23</v>
      </c>
      <c r="X146" s="47">
        <v>24</v>
      </c>
      <c r="Y146" s="47">
        <v>25</v>
      </c>
      <c r="Z146" s="47">
        <v>26</v>
      </c>
      <c r="AA146" s="4">
        <v>27</v>
      </c>
      <c r="AB146" s="47">
        <v>28</v>
      </c>
      <c r="AC146" s="47">
        <v>29</v>
      </c>
      <c r="AD146" s="47">
        <v>30</v>
      </c>
      <c r="AE146" s="47">
        <v>31</v>
      </c>
      <c r="AF146" s="47">
        <v>32</v>
      </c>
      <c r="AG146" s="5">
        <v>33</v>
      </c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</row>
    <row r="147" spans="1:147" s="13" customFormat="1" ht="84" thickBot="1">
      <c r="A147" s="87" t="s">
        <v>5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</row>
    <row r="148" spans="1:147" s="13" customFormat="1" ht="250.5" thickBot="1">
      <c r="A148" s="47">
        <v>53</v>
      </c>
      <c r="B148" s="7" t="s">
        <v>122</v>
      </c>
      <c r="C148" s="47"/>
      <c r="D148" s="47"/>
      <c r="E148" s="47">
        <v>58</v>
      </c>
      <c r="F148" s="47"/>
      <c r="G148" s="47"/>
      <c r="H148" s="47">
        <v>90</v>
      </c>
      <c r="I148" s="47">
        <v>26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10</v>
      </c>
      <c r="W148" s="47">
        <v>4</v>
      </c>
      <c r="X148" s="47">
        <v>4</v>
      </c>
      <c r="Y148" s="47"/>
      <c r="Z148" s="47"/>
      <c r="AA148" s="46"/>
      <c r="AB148" s="47"/>
      <c r="AC148" s="47"/>
      <c r="AD148" s="47"/>
      <c r="AE148" s="47"/>
      <c r="AF148" s="47"/>
      <c r="AG148" s="47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</row>
    <row r="149" spans="1:147" s="13" customFormat="1" ht="84" thickBot="1">
      <c r="A149" s="47">
        <v>57</v>
      </c>
      <c r="B149" s="7" t="s">
        <v>6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>
        <v>15</v>
      </c>
      <c r="Z149" s="47"/>
      <c r="AA149" s="4">
        <v>1</v>
      </c>
      <c r="AB149" s="47"/>
      <c r="AC149" s="47"/>
      <c r="AD149" s="47"/>
      <c r="AE149" s="47"/>
      <c r="AF149" s="47"/>
      <c r="AG149" s="8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</row>
    <row r="150" spans="1:147" s="13" customFormat="1" ht="219.75" customHeight="1" thickBot="1">
      <c r="A150" s="47" t="s">
        <v>27</v>
      </c>
      <c r="B150" s="7" t="s">
        <v>45</v>
      </c>
      <c r="C150" s="47"/>
      <c r="D150" s="47"/>
      <c r="E150" s="47"/>
      <c r="F150" s="47"/>
      <c r="G150" s="47"/>
      <c r="H150" s="47"/>
      <c r="I150" s="47"/>
      <c r="J150" s="9">
        <v>150</v>
      </c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6"/>
      <c r="AB150" s="47"/>
      <c r="AC150" s="47"/>
      <c r="AD150" s="47"/>
      <c r="AE150" s="47"/>
      <c r="AF150" s="47"/>
      <c r="AG150" s="8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</row>
    <row r="151" spans="1:147" s="13" customFormat="1" ht="84" thickBot="1">
      <c r="A151" s="47" t="s">
        <v>27</v>
      </c>
      <c r="B151" s="7" t="s">
        <v>7</v>
      </c>
      <c r="C151" s="47"/>
      <c r="D151" s="47">
        <v>30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6"/>
      <c r="AB151" s="47"/>
      <c r="AC151" s="47"/>
      <c r="AD151" s="47"/>
      <c r="AE151" s="47"/>
      <c r="AF151" s="47"/>
      <c r="AG151" s="47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</row>
    <row r="152" spans="1:147" s="13" customFormat="1" ht="167.25" thickBot="1">
      <c r="A152" s="47" t="s">
        <v>27</v>
      </c>
      <c r="B152" s="7" t="s">
        <v>43</v>
      </c>
      <c r="C152" s="47">
        <v>30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6"/>
      <c r="AB152" s="47"/>
      <c r="AC152" s="47"/>
      <c r="AD152" s="47"/>
      <c r="AE152" s="47"/>
      <c r="AF152" s="47"/>
      <c r="AG152" s="47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</row>
    <row r="153" spans="1:147" s="13" customFormat="1" ht="84" thickBot="1">
      <c r="A153" s="47"/>
      <c r="B153" s="7" t="s">
        <v>26</v>
      </c>
      <c r="C153" s="47">
        <f>C148+C149+C150+C151+C152</f>
        <v>30</v>
      </c>
      <c r="D153" s="47">
        <f aca="true" t="shared" si="20" ref="D153:AG153">D148+D149+D150+D151+D152</f>
        <v>30</v>
      </c>
      <c r="E153" s="47">
        <f t="shared" si="20"/>
        <v>58</v>
      </c>
      <c r="F153" s="47">
        <f t="shared" si="20"/>
        <v>0</v>
      </c>
      <c r="G153" s="47">
        <f t="shared" si="20"/>
        <v>0</v>
      </c>
      <c r="H153" s="47">
        <f t="shared" si="20"/>
        <v>90</v>
      </c>
      <c r="I153" s="47">
        <f t="shared" si="20"/>
        <v>26</v>
      </c>
      <c r="J153" s="47">
        <f t="shared" si="20"/>
        <v>150</v>
      </c>
      <c r="K153" s="47">
        <f t="shared" si="20"/>
        <v>0</v>
      </c>
      <c r="L153" s="47">
        <f t="shared" si="20"/>
        <v>0</v>
      </c>
      <c r="M153" s="47">
        <f t="shared" si="20"/>
        <v>0</v>
      </c>
      <c r="N153" s="47">
        <f t="shared" si="20"/>
        <v>0</v>
      </c>
      <c r="O153" s="47">
        <f t="shared" si="20"/>
        <v>0</v>
      </c>
      <c r="P153" s="47">
        <f t="shared" si="20"/>
        <v>0</v>
      </c>
      <c r="Q153" s="47">
        <f t="shared" si="20"/>
        <v>0</v>
      </c>
      <c r="R153" s="47">
        <f t="shared" si="20"/>
        <v>0</v>
      </c>
      <c r="S153" s="47">
        <f t="shared" si="20"/>
        <v>0</v>
      </c>
      <c r="T153" s="47">
        <f t="shared" si="20"/>
        <v>0</v>
      </c>
      <c r="U153" s="47">
        <f t="shared" si="20"/>
        <v>0</v>
      </c>
      <c r="V153" s="47">
        <f t="shared" si="20"/>
        <v>10</v>
      </c>
      <c r="W153" s="47">
        <f t="shared" si="20"/>
        <v>4</v>
      </c>
      <c r="X153" s="47">
        <f t="shared" si="20"/>
        <v>4</v>
      </c>
      <c r="Y153" s="47">
        <f t="shared" si="20"/>
        <v>15</v>
      </c>
      <c r="Z153" s="47">
        <f t="shared" si="20"/>
        <v>0</v>
      </c>
      <c r="AA153" s="47">
        <f t="shared" si="20"/>
        <v>1</v>
      </c>
      <c r="AB153" s="47">
        <f t="shared" si="20"/>
        <v>0</v>
      </c>
      <c r="AC153" s="47">
        <f t="shared" si="20"/>
        <v>0</v>
      </c>
      <c r="AD153" s="47">
        <f t="shared" si="20"/>
        <v>0</v>
      </c>
      <c r="AE153" s="47">
        <f t="shared" si="20"/>
        <v>0</v>
      </c>
      <c r="AF153" s="47">
        <f t="shared" si="20"/>
        <v>0</v>
      </c>
      <c r="AG153" s="47">
        <f t="shared" si="20"/>
        <v>0</v>
      </c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</row>
    <row r="154" spans="1:147" s="13" customFormat="1" ht="84" thickBot="1">
      <c r="A154" s="87" t="s">
        <v>8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</row>
    <row r="155" spans="1:147" s="13" customFormat="1" ht="250.5" thickBot="1">
      <c r="A155" s="47">
        <v>27</v>
      </c>
      <c r="B155" s="7" t="s">
        <v>38</v>
      </c>
      <c r="C155" s="47"/>
      <c r="D155" s="47"/>
      <c r="E155" s="47"/>
      <c r="F155" s="47"/>
      <c r="G155" s="47"/>
      <c r="H155" s="47"/>
      <c r="I155" s="47">
        <v>100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6"/>
      <c r="AB155" s="47"/>
      <c r="AC155" s="47"/>
      <c r="AD155" s="47"/>
      <c r="AE155" s="47"/>
      <c r="AF155" s="47"/>
      <c r="AG155" s="47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</row>
    <row r="156" spans="1:147" s="13" customFormat="1" ht="250.5" thickBot="1">
      <c r="A156" s="47">
        <v>55</v>
      </c>
      <c r="B156" s="7" t="s">
        <v>144</v>
      </c>
      <c r="C156" s="47"/>
      <c r="D156" s="47"/>
      <c r="E156" s="47"/>
      <c r="F156" s="47"/>
      <c r="G156" s="47">
        <v>10</v>
      </c>
      <c r="H156" s="47">
        <v>75</v>
      </c>
      <c r="I156" s="47">
        <v>27</v>
      </c>
      <c r="J156" s="47"/>
      <c r="K156" s="47"/>
      <c r="L156" s="47"/>
      <c r="M156" s="47">
        <v>16</v>
      </c>
      <c r="N156" s="47"/>
      <c r="O156" s="47"/>
      <c r="P156" s="47"/>
      <c r="Q156" s="47"/>
      <c r="R156" s="47"/>
      <c r="S156" s="47"/>
      <c r="T156" s="47"/>
      <c r="U156" s="47"/>
      <c r="V156" s="47"/>
      <c r="W156" s="47">
        <v>2.5</v>
      </c>
      <c r="X156" s="47"/>
      <c r="Y156" s="47"/>
      <c r="Z156" s="47"/>
      <c r="AA156" s="46"/>
      <c r="AB156" s="47"/>
      <c r="AC156" s="47"/>
      <c r="AD156" s="47"/>
      <c r="AE156" s="47"/>
      <c r="AF156" s="47"/>
      <c r="AG156" s="8"/>
      <c r="AH156" s="11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</row>
    <row r="157" spans="1:147" s="13" customFormat="1" ht="167.25" thickBot="1">
      <c r="A157" s="47">
        <v>46</v>
      </c>
      <c r="B157" s="7" t="s">
        <v>158</v>
      </c>
      <c r="C157" s="47"/>
      <c r="D157" s="47"/>
      <c r="E157" s="47">
        <v>7.6</v>
      </c>
      <c r="F157" s="47"/>
      <c r="G157" s="47"/>
      <c r="H157" s="47"/>
      <c r="I157" s="47"/>
      <c r="J157" s="47"/>
      <c r="K157" s="47"/>
      <c r="L157" s="47"/>
      <c r="M157" s="47"/>
      <c r="N157" s="47"/>
      <c r="O157" s="47">
        <v>88</v>
      </c>
      <c r="P157" s="47"/>
      <c r="Q157" s="47">
        <v>10</v>
      </c>
      <c r="R157" s="47"/>
      <c r="S157" s="47"/>
      <c r="T157" s="47"/>
      <c r="U157" s="47"/>
      <c r="V157" s="47"/>
      <c r="W157" s="47">
        <v>7</v>
      </c>
      <c r="X157" s="47">
        <v>26</v>
      </c>
      <c r="Y157" s="47"/>
      <c r="Z157" s="47"/>
      <c r="AA157" s="46"/>
      <c r="AB157" s="47"/>
      <c r="AC157" s="47"/>
      <c r="AD157" s="47"/>
      <c r="AE157" s="47"/>
      <c r="AF157" s="47"/>
      <c r="AG157" s="47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</row>
    <row r="158" spans="1:147" s="13" customFormat="1" ht="84" thickBot="1">
      <c r="A158" s="47">
        <v>7</v>
      </c>
      <c r="B158" s="7" t="s">
        <v>32</v>
      </c>
      <c r="C158" s="47"/>
      <c r="D158" s="47"/>
      <c r="E158" s="47"/>
      <c r="F158" s="47"/>
      <c r="G158" s="47"/>
      <c r="H158" s="47">
        <v>171</v>
      </c>
      <c r="I158" s="47"/>
      <c r="J158" s="47"/>
      <c r="K158" s="47"/>
      <c r="L158" s="47"/>
      <c r="M158" s="47"/>
      <c r="N158" s="47"/>
      <c r="O158" s="47"/>
      <c r="P158" s="47"/>
      <c r="Q158" s="47">
        <v>31</v>
      </c>
      <c r="R158" s="47"/>
      <c r="S158" s="47"/>
      <c r="T158" s="47"/>
      <c r="U158" s="47"/>
      <c r="V158" s="47">
        <v>7</v>
      </c>
      <c r="W158" s="47"/>
      <c r="X158" s="47"/>
      <c r="Y158" s="47"/>
      <c r="Z158" s="47"/>
      <c r="AA158" s="46"/>
      <c r="AB158" s="47"/>
      <c r="AC158" s="47"/>
      <c r="AD158" s="47"/>
      <c r="AE158" s="47"/>
      <c r="AF158" s="47"/>
      <c r="AG158" s="8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</row>
    <row r="159" spans="1:147" s="13" customFormat="1" ht="250.5" thickBot="1">
      <c r="A159" s="47">
        <v>10</v>
      </c>
      <c r="B159" s="7" t="s">
        <v>131</v>
      </c>
      <c r="C159" s="47"/>
      <c r="D159" s="47"/>
      <c r="E159" s="47"/>
      <c r="F159" s="47"/>
      <c r="G159" s="47"/>
      <c r="H159" s="47"/>
      <c r="I159" s="47"/>
      <c r="J159" s="47">
        <v>20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>
        <v>20</v>
      </c>
      <c r="Z159" s="47"/>
      <c r="AA159" s="46"/>
      <c r="AB159" s="47"/>
      <c r="AC159" s="47"/>
      <c r="AD159" s="47">
        <v>9</v>
      </c>
      <c r="AE159" s="47"/>
      <c r="AF159" s="47"/>
      <c r="AG159" s="8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</row>
    <row r="160" spans="1:147" s="13" customFormat="1" ht="84" thickBot="1">
      <c r="A160" s="47" t="s">
        <v>27</v>
      </c>
      <c r="B160" s="7" t="s">
        <v>25</v>
      </c>
      <c r="C160" s="47">
        <v>80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6"/>
      <c r="AB160" s="47"/>
      <c r="AC160" s="47"/>
      <c r="AD160" s="47"/>
      <c r="AE160" s="47"/>
      <c r="AF160" s="47"/>
      <c r="AG160" s="47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</row>
    <row r="161" spans="1:147" s="13" customFormat="1" ht="84" thickBot="1">
      <c r="A161" s="47" t="s">
        <v>27</v>
      </c>
      <c r="B161" s="7" t="s">
        <v>7</v>
      </c>
      <c r="C161" s="47"/>
      <c r="D161" s="47">
        <v>40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6"/>
      <c r="AB161" s="47"/>
      <c r="AC161" s="47"/>
      <c r="AD161" s="47"/>
      <c r="AE161" s="47"/>
      <c r="AF161" s="47"/>
      <c r="AG161" s="47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</row>
    <row r="162" spans="1:147" s="13" customFormat="1" ht="84" thickBot="1">
      <c r="A162" s="47"/>
      <c r="B162" s="7" t="s">
        <v>26</v>
      </c>
      <c r="C162" s="47">
        <f aca="true" t="shared" si="21" ref="C162:AG162">SUM(C155:C161)</f>
        <v>80</v>
      </c>
      <c r="D162" s="47">
        <f t="shared" si="21"/>
        <v>40</v>
      </c>
      <c r="E162" s="47">
        <f t="shared" si="21"/>
        <v>7.6</v>
      </c>
      <c r="F162" s="47">
        <f t="shared" si="21"/>
        <v>0</v>
      </c>
      <c r="G162" s="47">
        <f t="shared" si="21"/>
        <v>10</v>
      </c>
      <c r="H162" s="47">
        <f t="shared" si="21"/>
        <v>246</v>
      </c>
      <c r="I162" s="47">
        <f t="shared" si="21"/>
        <v>127</v>
      </c>
      <c r="J162" s="47">
        <f t="shared" si="21"/>
        <v>20</v>
      </c>
      <c r="K162" s="47">
        <f t="shared" si="21"/>
        <v>0</v>
      </c>
      <c r="L162" s="47">
        <f t="shared" si="21"/>
        <v>0</v>
      </c>
      <c r="M162" s="47">
        <f t="shared" si="21"/>
        <v>16</v>
      </c>
      <c r="N162" s="47">
        <f t="shared" si="21"/>
        <v>0</v>
      </c>
      <c r="O162" s="47">
        <f t="shared" si="21"/>
        <v>88</v>
      </c>
      <c r="P162" s="47">
        <f t="shared" si="21"/>
        <v>0</v>
      </c>
      <c r="Q162" s="47">
        <f t="shared" si="21"/>
        <v>41</v>
      </c>
      <c r="R162" s="47">
        <f t="shared" si="21"/>
        <v>0</v>
      </c>
      <c r="S162" s="47">
        <f t="shared" si="21"/>
        <v>0</v>
      </c>
      <c r="T162" s="47">
        <f t="shared" si="21"/>
        <v>0</v>
      </c>
      <c r="U162" s="47">
        <f t="shared" si="21"/>
        <v>0</v>
      </c>
      <c r="V162" s="47">
        <f t="shared" si="21"/>
        <v>7</v>
      </c>
      <c r="W162" s="47">
        <f t="shared" si="21"/>
        <v>9.5</v>
      </c>
      <c r="X162" s="47">
        <f t="shared" si="21"/>
        <v>26</v>
      </c>
      <c r="Y162" s="47">
        <f t="shared" si="21"/>
        <v>20</v>
      </c>
      <c r="Z162" s="47">
        <f t="shared" si="21"/>
        <v>0</v>
      </c>
      <c r="AA162" s="46">
        <f t="shared" si="21"/>
        <v>0</v>
      </c>
      <c r="AB162" s="47">
        <f t="shared" si="21"/>
        <v>0</v>
      </c>
      <c r="AC162" s="47">
        <f t="shared" si="21"/>
        <v>0</v>
      </c>
      <c r="AD162" s="47">
        <f t="shared" si="21"/>
        <v>9</v>
      </c>
      <c r="AE162" s="47">
        <f t="shared" si="21"/>
        <v>0</v>
      </c>
      <c r="AF162" s="47">
        <f t="shared" si="21"/>
        <v>0</v>
      </c>
      <c r="AG162" s="47">
        <f t="shared" si="21"/>
        <v>0</v>
      </c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</row>
    <row r="163" spans="1:147" s="13" customFormat="1" ht="84" thickBot="1">
      <c r="A163" s="87" t="s">
        <v>59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</row>
    <row r="164" spans="1:147" s="13" customFormat="1" ht="250.5" thickBot="1">
      <c r="A164" s="47">
        <v>63</v>
      </c>
      <c r="B164" s="7" t="s">
        <v>114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>
        <v>200</v>
      </c>
      <c r="S164" s="47"/>
      <c r="T164" s="47"/>
      <c r="U164" s="47"/>
      <c r="V164" s="47"/>
      <c r="W164" s="47"/>
      <c r="X164" s="47"/>
      <c r="Y164" s="47"/>
      <c r="Z164" s="47"/>
      <c r="AA164" s="46"/>
      <c r="AB164" s="47"/>
      <c r="AC164" s="47"/>
      <c r="AD164" s="47"/>
      <c r="AE164" s="47"/>
      <c r="AF164" s="47"/>
      <c r="AG164" s="8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</row>
    <row r="165" spans="1:147" s="13" customFormat="1" ht="250.5" thickBot="1">
      <c r="A165" s="47" t="s">
        <v>27</v>
      </c>
      <c r="B165" s="7" t="s">
        <v>44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>
        <v>150</v>
      </c>
      <c r="AA165" s="46"/>
      <c r="AB165" s="47"/>
      <c r="AC165" s="47"/>
      <c r="AD165" s="47"/>
      <c r="AE165" s="47"/>
      <c r="AF165" s="47"/>
      <c r="AG165" s="8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</row>
    <row r="166" spans="1:147" s="13" customFormat="1" ht="84" thickBot="1">
      <c r="A166" s="47"/>
      <c r="B166" s="7" t="s">
        <v>26</v>
      </c>
      <c r="C166" s="47">
        <f>C164+C165</f>
        <v>0</v>
      </c>
      <c r="D166" s="47">
        <f aca="true" t="shared" si="22" ref="D166:AG166">D164+D165</f>
        <v>0</v>
      </c>
      <c r="E166" s="47">
        <f t="shared" si="22"/>
        <v>0</v>
      </c>
      <c r="F166" s="47">
        <f t="shared" si="22"/>
        <v>0</v>
      </c>
      <c r="G166" s="47">
        <f t="shared" si="22"/>
        <v>0</v>
      </c>
      <c r="H166" s="47">
        <f t="shared" si="22"/>
        <v>0</v>
      </c>
      <c r="I166" s="47">
        <f t="shared" si="22"/>
        <v>0</v>
      </c>
      <c r="J166" s="47">
        <f t="shared" si="22"/>
        <v>0</v>
      </c>
      <c r="K166" s="47">
        <f t="shared" si="22"/>
        <v>0</v>
      </c>
      <c r="L166" s="47">
        <f t="shared" si="22"/>
        <v>0</v>
      </c>
      <c r="M166" s="47">
        <f t="shared" si="22"/>
        <v>0</v>
      </c>
      <c r="N166" s="47">
        <f t="shared" si="22"/>
        <v>0</v>
      </c>
      <c r="O166" s="47">
        <f t="shared" si="22"/>
        <v>0</v>
      </c>
      <c r="P166" s="47">
        <f t="shared" si="22"/>
        <v>0</v>
      </c>
      <c r="Q166" s="47">
        <f t="shared" si="22"/>
        <v>0</v>
      </c>
      <c r="R166" s="47">
        <f t="shared" si="22"/>
        <v>200</v>
      </c>
      <c r="S166" s="47">
        <f t="shared" si="22"/>
        <v>0</v>
      </c>
      <c r="T166" s="47">
        <f t="shared" si="22"/>
        <v>0</v>
      </c>
      <c r="U166" s="47">
        <f t="shared" si="22"/>
        <v>0</v>
      </c>
      <c r="V166" s="47">
        <f t="shared" si="22"/>
        <v>0</v>
      </c>
      <c r="W166" s="47">
        <f t="shared" si="22"/>
        <v>0</v>
      </c>
      <c r="X166" s="47">
        <f t="shared" si="22"/>
        <v>0</v>
      </c>
      <c r="Y166" s="47">
        <f t="shared" si="22"/>
        <v>0</v>
      </c>
      <c r="Z166" s="47">
        <f t="shared" si="22"/>
        <v>150</v>
      </c>
      <c r="AA166" s="47">
        <f t="shared" si="22"/>
        <v>0</v>
      </c>
      <c r="AB166" s="47">
        <f t="shared" si="22"/>
        <v>0</v>
      </c>
      <c r="AC166" s="47">
        <f t="shared" si="22"/>
        <v>0</v>
      </c>
      <c r="AD166" s="47">
        <f t="shared" si="22"/>
        <v>0</v>
      </c>
      <c r="AE166" s="47">
        <f t="shared" si="22"/>
        <v>0</v>
      </c>
      <c r="AF166" s="47">
        <f t="shared" si="22"/>
        <v>0</v>
      </c>
      <c r="AG166" s="47">
        <f t="shared" si="22"/>
        <v>0</v>
      </c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</row>
    <row r="167" spans="1:147" s="13" customFormat="1" ht="167.25" thickBot="1">
      <c r="A167" s="47"/>
      <c r="B167" s="7" t="s">
        <v>110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6"/>
      <c r="AB167" s="47"/>
      <c r="AC167" s="47"/>
      <c r="AD167" s="47"/>
      <c r="AE167" s="47"/>
      <c r="AF167" s="47">
        <v>1.2</v>
      </c>
      <c r="AG167" s="47">
        <v>3</v>
      </c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</row>
    <row r="168" spans="1:147" s="13" customFormat="1" ht="84" thickBot="1">
      <c r="A168" s="47"/>
      <c r="B168" s="7" t="s">
        <v>9</v>
      </c>
      <c r="C168" s="47">
        <f aca="true" t="shared" si="23" ref="C168:AE168">SUM(C153+C162+C166)</f>
        <v>110</v>
      </c>
      <c r="D168" s="47">
        <f t="shared" si="23"/>
        <v>70</v>
      </c>
      <c r="E168" s="47">
        <f t="shared" si="23"/>
        <v>65.6</v>
      </c>
      <c r="F168" s="47">
        <f t="shared" si="23"/>
        <v>0</v>
      </c>
      <c r="G168" s="47">
        <f t="shared" si="23"/>
        <v>10</v>
      </c>
      <c r="H168" s="47">
        <f t="shared" si="23"/>
        <v>336</v>
      </c>
      <c r="I168" s="47">
        <f t="shared" si="23"/>
        <v>153</v>
      </c>
      <c r="J168" s="47">
        <f t="shared" si="23"/>
        <v>170</v>
      </c>
      <c r="K168" s="47">
        <f t="shared" si="23"/>
        <v>0</v>
      </c>
      <c r="L168" s="47">
        <f t="shared" si="23"/>
        <v>0</v>
      </c>
      <c r="M168" s="47">
        <f t="shared" si="23"/>
        <v>16</v>
      </c>
      <c r="N168" s="47">
        <f t="shared" si="23"/>
        <v>0</v>
      </c>
      <c r="O168" s="47">
        <f t="shared" si="23"/>
        <v>88</v>
      </c>
      <c r="P168" s="47">
        <f t="shared" si="23"/>
        <v>0</v>
      </c>
      <c r="Q168" s="47">
        <f t="shared" si="23"/>
        <v>41</v>
      </c>
      <c r="R168" s="47">
        <f t="shared" si="23"/>
        <v>200</v>
      </c>
      <c r="S168" s="47">
        <f t="shared" si="23"/>
        <v>0</v>
      </c>
      <c r="T168" s="47">
        <f t="shared" si="23"/>
        <v>0</v>
      </c>
      <c r="U168" s="47">
        <f t="shared" si="23"/>
        <v>0</v>
      </c>
      <c r="V168" s="47">
        <f t="shared" si="23"/>
        <v>17</v>
      </c>
      <c r="W168" s="47">
        <f t="shared" si="23"/>
        <v>13.5</v>
      </c>
      <c r="X168" s="47">
        <f t="shared" si="23"/>
        <v>30</v>
      </c>
      <c r="Y168" s="47">
        <f t="shared" si="23"/>
        <v>35</v>
      </c>
      <c r="Z168" s="47">
        <f t="shared" si="23"/>
        <v>150</v>
      </c>
      <c r="AA168" s="47">
        <f t="shared" si="23"/>
        <v>1</v>
      </c>
      <c r="AB168" s="47">
        <f t="shared" si="23"/>
        <v>0</v>
      </c>
      <c r="AC168" s="47">
        <f t="shared" si="23"/>
        <v>0</v>
      </c>
      <c r="AD168" s="47">
        <f t="shared" si="23"/>
        <v>9</v>
      </c>
      <c r="AE168" s="47">
        <f t="shared" si="23"/>
        <v>0</v>
      </c>
      <c r="AF168" s="47">
        <v>1.2</v>
      </c>
      <c r="AG168" s="47">
        <v>3</v>
      </c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</row>
    <row r="169" spans="1:147" s="13" customFormat="1" ht="84" thickBot="1">
      <c r="A169" s="87" t="s">
        <v>64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</row>
    <row r="170" spans="1:147" s="13" customFormat="1" ht="84" thickBot="1">
      <c r="A170" s="87" t="s">
        <v>16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</row>
    <row r="171" spans="1:147" s="13" customFormat="1" ht="84" thickBot="1">
      <c r="A171" s="89" t="s">
        <v>69</v>
      </c>
      <c r="B171" s="87" t="s">
        <v>20</v>
      </c>
      <c r="C171" s="86" t="s">
        <v>25</v>
      </c>
      <c r="D171" s="86" t="s">
        <v>7</v>
      </c>
      <c r="E171" s="86" t="s">
        <v>76</v>
      </c>
      <c r="F171" s="86" t="s">
        <v>77</v>
      </c>
      <c r="G171" s="86" t="s">
        <v>78</v>
      </c>
      <c r="H171" s="86" t="s">
        <v>79</v>
      </c>
      <c r="I171" s="86" t="s">
        <v>80</v>
      </c>
      <c r="J171" s="86" t="s">
        <v>81</v>
      </c>
      <c r="K171" s="86" t="s">
        <v>82</v>
      </c>
      <c r="L171" s="86" t="s">
        <v>68</v>
      </c>
      <c r="M171" s="86" t="s">
        <v>83</v>
      </c>
      <c r="N171" s="86" t="s">
        <v>84</v>
      </c>
      <c r="O171" s="86" t="s">
        <v>99</v>
      </c>
      <c r="P171" s="86" t="s">
        <v>100</v>
      </c>
      <c r="Q171" s="86" t="s">
        <v>85</v>
      </c>
      <c r="R171" s="86" t="s">
        <v>86</v>
      </c>
      <c r="S171" s="86" t="s">
        <v>87</v>
      </c>
      <c r="T171" s="86" t="s">
        <v>88</v>
      </c>
      <c r="U171" s="86" t="s">
        <v>89</v>
      </c>
      <c r="V171" s="86" t="s">
        <v>90</v>
      </c>
      <c r="W171" s="86" t="s">
        <v>91</v>
      </c>
      <c r="X171" s="86" t="s">
        <v>92</v>
      </c>
      <c r="Y171" s="86" t="s">
        <v>93</v>
      </c>
      <c r="Z171" s="86" t="s">
        <v>94</v>
      </c>
      <c r="AA171" s="88" t="s">
        <v>95</v>
      </c>
      <c r="AB171" s="86" t="s">
        <v>73</v>
      </c>
      <c r="AC171" s="88" t="s">
        <v>74</v>
      </c>
      <c r="AD171" s="86" t="s">
        <v>75</v>
      </c>
      <c r="AE171" s="86" t="s">
        <v>96</v>
      </c>
      <c r="AF171" s="86" t="s">
        <v>97</v>
      </c>
      <c r="AG171" s="86" t="s">
        <v>35</v>
      </c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</row>
    <row r="172" spans="1:147" s="13" customFormat="1" ht="409.5" customHeight="1" thickBot="1">
      <c r="A172" s="89"/>
      <c r="B172" s="87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8"/>
      <c r="AB172" s="86"/>
      <c r="AC172" s="88"/>
      <c r="AD172" s="86"/>
      <c r="AE172" s="86"/>
      <c r="AF172" s="86"/>
      <c r="AG172" s="86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</row>
    <row r="173" spans="1:147" s="13" customFormat="1" ht="84" thickBot="1">
      <c r="A173" s="47">
        <v>1</v>
      </c>
      <c r="B173" s="4">
        <v>2</v>
      </c>
      <c r="C173" s="47">
        <v>3</v>
      </c>
      <c r="D173" s="47">
        <v>4</v>
      </c>
      <c r="E173" s="47">
        <v>5</v>
      </c>
      <c r="F173" s="47">
        <v>6</v>
      </c>
      <c r="G173" s="47">
        <v>7</v>
      </c>
      <c r="H173" s="47" t="s">
        <v>36</v>
      </c>
      <c r="I173" s="47">
        <v>9</v>
      </c>
      <c r="J173" s="47">
        <v>10</v>
      </c>
      <c r="K173" s="47">
        <v>11</v>
      </c>
      <c r="L173" s="47">
        <v>12</v>
      </c>
      <c r="M173" s="47">
        <v>13</v>
      </c>
      <c r="N173" s="47">
        <v>14</v>
      </c>
      <c r="O173" s="47">
        <v>15</v>
      </c>
      <c r="P173" s="47">
        <v>16</v>
      </c>
      <c r="Q173" s="47">
        <v>17</v>
      </c>
      <c r="R173" s="47">
        <v>18</v>
      </c>
      <c r="S173" s="47">
        <v>19</v>
      </c>
      <c r="T173" s="47">
        <v>20</v>
      </c>
      <c r="U173" s="47">
        <v>21</v>
      </c>
      <c r="V173" s="47">
        <v>22</v>
      </c>
      <c r="W173" s="47">
        <v>23</v>
      </c>
      <c r="X173" s="47">
        <v>24</v>
      </c>
      <c r="Y173" s="47">
        <v>25</v>
      </c>
      <c r="Z173" s="47">
        <v>26</v>
      </c>
      <c r="AA173" s="4">
        <v>27</v>
      </c>
      <c r="AB173" s="47">
        <v>28</v>
      </c>
      <c r="AC173" s="47">
        <v>29</v>
      </c>
      <c r="AD173" s="47">
        <v>30</v>
      </c>
      <c r="AE173" s="47">
        <v>31</v>
      </c>
      <c r="AF173" s="47">
        <v>32</v>
      </c>
      <c r="AG173" s="5">
        <v>33</v>
      </c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</row>
    <row r="174" spans="1:147" s="13" customFormat="1" ht="84" thickBot="1">
      <c r="A174" s="87" t="s">
        <v>5</v>
      </c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</row>
    <row r="175" spans="1:147" s="13" customFormat="1" ht="84" thickBot="1">
      <c r="A175" s="47">
        <v>29</v>
      </c>
      <c r="B175" s="7" t="s">
        <v>46</v>
      </c>
      <c r="C175" s="47"/>
      <c r="D175" s="47"/>
      <c r="E175" s="47">
        <v>2</v>
      </c>
      <c r="F175" s="47"/>
      <c r="G175" s="47"/>
      <c r="H175" s="47"/>
      <c r="I175" s="47">
        <v>18</v>
      </c>
      <c r="J175" s="47"/>
      <c r="K175" s="47"/>
      <c r="L175" s="47"/>
      <c r="M175" s="47">
        <v>79</v>
      </c>
      <c r="N175" s="47"/>
      <c r="O175" s="47"/>
      <c r="P175" s="47"/>
      <c r="Q175" s="47"/>
      <c r="R175" s="47"/>
      <c r="S175" s="47"/>
      <c r="T175" s="47"/>
      <c r="U175" s="47"/>
      <c r="V175" s="47"/>
      <c r="W175" s="47">
        <v>5</v>
      </c>
      <c r="X175" s="47"/>
      <c r="Y175" s="47"/>
      <c r="Z175" s="47"/>
      <c r="AA175" s="46"/>
      <c r="AB175" s="47"/>
      <c r="AC175" s="47"/>
      <c r="AD175" s="47"/>
      <c r="AE175" s="47"/>
      <c r="AF175" s="47"/>
      <c r="AG175" s="47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</row>
    <row r="176" spans="1:147" s="13" customFormat="1" ht="84" thickBot="1">
      <c r="A176" s="47">
        <v>24</v>
      </c>
      <c r="B176" s="7" t="s">
        <v>140</v>
      </c>
      <c r="C176" s="47"/>
      <c r="D176" s="47"/>
      <c r="E176" s="47"/>
      <c r="F176" s="47">
        <v>89</v>
      </c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12</v>
      </c>
      <c r="W176" s="47"/>
      <c r="X176" s="47"/>
      <c r="Y176" s="47"/>
      <c r="Z176" s="47"/>
      <c r="AA176" s="46"/>
      <c r="AB176" s="47"/>
      <c r="AC176" s="47"/>
      <c r="AD176" s="47"/>
      <c r="AE176" s="47"/>
      <c r="AF176" s="47"/>
      <c r="AG176" s="8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</row>
    <row r="177" spans="1:147" s="13" customFormat="1" ht="234.75" customHeight="1" thickBot="1">
      <c r="A177" s="47" t="s">
        <v>27</v>
      </c>
      <c r="B177" s="7" t="s">
        <v>45</v>
      </c>
      <c r="C177" s="47"/>
      <c r="D177" s="47"/>
      <c r="E177" s="47"/>
      <c r="F177" s="47"/>
      <c r="G177" s="47"/>
      <c r="H177" s="47"/>
      <c r="I177" s="47"/>
      <c r="J177" s="9">
        <v>150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6"/>
      <c r="AB177" s="47"/>
      <c r="AC177" s="47"/>
      <c r="AD177" s="47"/>
      <c r="AE177" s="47"/>
      <c r="AF177" s="47"/>
      <c r="AG177" s="8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</row>
    <row r="178" spans="1:147" s="13" customFormat="1" ht="84" thickBot="1">
      <c r="A178" s="47" t="s">
        <v>27</v>
      </c>
      <c r="B178" s="7" t="s">
        <v>7</v>
      </c>
      <c r="C178" s="47"/>
      <c r="D178" s="47">
        <v>30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6"/>
      <c r="AB178" s="47"/>
      <c r="AC178" s="47"/>
      <c r="AD178" s="47"/>
      <c r="AE178" s="47"/>
      <c r="AF178" s="47"/>
      <c r="AG178" s="47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</row>
    <row r="179" spans="1:147" s="13" customFormat="1" ht="167.25" thickBot="1">
      <c r="A179" s="47" t="s">
        <v>27</v>
      </c>
      <c r="B179" s="7" t="s">
        <v>43</v>
      </c>
      <c r="C179" s="47">
        <v>30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6"/>
      <c r="AB179" s="47"/>
      <c r="AC179" s="47"/>
      <c r="AD179" s="47"/>
      <c r="AE179" s="47"/>
      <c r="AF179" s="47"/>
      <c r="AG179" s="47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</row>
    <row r="180" spans="1:147" s="13" customFormat="1" ht="84" thickBot="1">
      <c r="A180" s="47">
        <v>30</v>
      </c>
      <c r="B180" s="7" t="s">
        <v>101</v>
      </c>
      <c r="C180" s="47"/>
      <c r="D180" s="47"/>
      <c r="E180" s="47"/>
      <c r="F180" s="47"/>
      <c r="G180" s="47"/>
      <c r="H180" s="47"/>
      <c r="I180" s="47"/>
      <c r="J180" s="47">
        <v>7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>
        <v>15</v>
      </c>
      <c r="Z180" s="47"/>
      <c r="AA180" s="4">
        <v>1</v>
      </c>
      <c r="AB180" s="47"/>
      <c r="AC180" s="47"/>
      <c r="AD180" s="47"/>
      <c r="AE180" s="47"/>
      <c r="AF180" s="47"/>
      <c r="AG180" s="8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</row>
    <row r="181" spans="1:147" s="13" customFormat="1" ht="84" thickBot="1">
      <c r="A181" s="47"/>
      <c r="B181" s="7" t="s">
        <v>26</v>
      </c>
      <c r="C181" s="47">
        <f>C175+C176+C177+C178+C179+C180</f>
        <v>30</v>
      </c>
      <c r="D181" s="47">
        <f aca="true" t="shared" si="24" ref="D181:AG181">D175+D176+D177+D178+D179+D180</f>
        <v>30</v>
      </c>
      <c r="E181" s="47">
        <f t="shared" si="24"/>
        <v>2</v>
      </c>
      <c r="F181" s="47">
        <f t="shared" si="24"/>
        <v>89</v>
      </c>
      <c r="G181" s="47">
        <f t="shared" si="24"/>
        <v>0</v>
      </c>
      <c r="H181" s="47">
        <f t="shared" si="24"/>
        <v>0</v>
      </c>
      <c r="I181" s="47">
        <f t="shared" si="24"/>
        <v>18</v>
      </c>
      <c r="J181" s="47">
        <f t="shared" si="24"/>
        <v>157</v>
      </c>
      <c r="K181" s="47">
        <f t="shared" si="24"/>
        <v>0</v>
      </c>
      <c r="L181" s="47">
        <f t="shared" si="24"/>
        <v>0</v>
      </c>
      <c r="M181" s="47">
        <f t="shared" si="24"/>
        <v>79</v>
      </c>
      <c r="N181" s="47">
        <f t="shared" si="24"/>
        <v>0</v>
      </c>
      <c r="O181" s="47">
        <f t="shared" si="24"/>
        <v>0</v>
      </c>
      <c r="P181" s="47">
        <f t="shared" si="24"/>
        <v>0</v>
      </c>
      <c r="Q181" s="47">
        <f t="shared" si="24"/>
        <v>0</v>
      </c>
      <c r="R181" s="47">
        <f t="shared" si="24"/>
        <v>0</v>
      </c>
      <c r="S181" s="47">
        <f t="shared" si="24"/>
        <v>0</v>
      </c>
      <c r="T181" s="47">
        <f t="shared" si="24"/>
        <v>0</v>
      </c>
      <c r="U181" s="47">
        <f t="shared" si="24"/>
        <v>0</v>
      </c>
      <c r="V181" s="47">
        <f t="shared" si="24"/>
        <v>12</v>
      </c>
      <c r="W181" s="47">
        <f t="shared" si="24"/>
        <v>5</v>
      </c>
      <c r="X181" s="47">
        <f t="shared" si="24"/>
        <v>0</v>
      </c>
      <c r="Y181" s="47">
        <f t="shared" si="24"/>
        <v>15</v>
      </c>
      <c r="Z181" s="47">
        <f t="shared" si="24"/>
        <v>0</v>
      </c>
      <c r="AA181" s="47">
        <f t="shared" si="24"/>
        <v>1</v>
      </c>
      <c r="AB181" s="47">
        <f t="shared" si="24"/>
        <v>0</v>
      </c>
      <c r="AC181" s="47">
        <f t="shared" si="24"/>
        <v>0</v>
      </c>
      <c r="AD181" s="47">
        <f t="shared" si="24"/>
        <v>0</v>
      </c>
      <c r="AE181" s="47">
        <f t="shared" si="24"/>
        <v>0</v>
      </c>
      <c r="AF181" s="47">
        <f t="shared" si="24"/>
        <v>0</v>
      </c>
      <c r="AG181" s="47">
        <f t="shared" si="24"/>
        <v>0</v>
      </c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</row>
    <row r="182" spans="1:147" s="13" customFormat="1" ht="84" thickBot="1">
      <c r="A182" s="87" t="s">
        <v>8</v>
      </c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</row>
    <row r="183" spans="1:147" s="13" customFormat="1" ht="408.75" customHeight="1" thickBot="1">
      <c r="A183" s="47">
        <v>4</v>
      </c>
      <c r="B183" s="7" t="s">
        <v>136</v>
      </c>
      <c r="C183" s="47"/>
      <c r="D183" s="47"/>
      <c r="E183" s="47"/>
      <c r="F183" s="47"/>
      <c r="G183" s="47"/>
      <c r="H183" s="47"/>
      <c r="I183" s="47">
        <v>100</v>
      </c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6"/>
      <c r="AB183" s="47"/>
      <c r="AC183" s="47"/>
      <c r="AD183" s="47"/>
      <c r="AE183" s="47"/>
      <c r="AF183" s="47"/>
      <c r="AG183" s="8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</row>
    <row r="184" spans="1:147" s="13" customFormat="1" ht="250.5" thickBot="1">
      <c r="A184" s="47">
        <v>60</v>
      </c>
      <c r="B184" s="7" t="s">
        <v>165</v>
      </c>
      <c r="C184" s="47"/>
      <c r="D184" s="47"/>
      <c r="E184" s="47"/>
      <c r="F184" s="47"/>
      <c r="G184" s="47"/>
      <c r="H184" s="47">
        <v>25</v>
      </c>
      <c r="I184" s="47">
        <v>87.5</v>
      </c>
      <c r="J184" s="47"/>
      <c r="K184" s="47"/>
      <c r="L184" s="47"/>
      <c r="M184" s="47">
        <v>16</v>
      </c>
      <c r="N184" s="47"/>
      <c r="O184" s="47"/>
      <c r="P184" s="47"/>
      <c r="Q184" s="47"/>
      <c r="R184" s="47"/>
      <c r="S184" s="47"/>
      <c r="T184" s="47"/>
      <c r="U184" s="47">
        <v>5</v>
      </c>
      <c r="V184" s="47"/>
      <c r="W184" s="47">
        <v>5</v>
      </c>
      <c r="X184" s="47"/>
      <c r="Y184" s="47">
        <v>1.5</v>
      </c>
      <c r="Z184" s="47"/>
      <c r="AA184" s="46"/>
      <c r="AB184" s="47"/>
      <c r="AC184" s="47"/>
      <c r="AD184" s="47"/>
      <c r="AE184" s="47"/>
      <c r="AF184" s="47"/>
      <c r="AG184" s="8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</row>
    <row r="185" spans="1:147" s="13" customFormat="1" ht="250.5" thickBot="1">
      <c r="A185" s="47">
        <v>23</v>
      </c>
      <c r="B185" s="7" t="s">
        <v>124</v>
      </c>
      <c r="C185" s="47">
        <v>23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>
        <v>96</v>
      </c>
      <c r="P185" s="47"/>
      <c r="Q185" s="47">
        <v>17</v>
      </c>
      <c r="R185" s="47"/>
      <c r="S185" s="47"/>
      <c r="T185" s="47"/>
      <c r="U185" s="47"/>
      <c r="V185" s="47">
        <v>5</v>
      </c>
      <c r="W185" s="47">
        <v>6</v>
      </c>
      <c r="X185" s="47">
        <v>7</v>
      </c>
      <c r="Y185" s="47"/>
      <c r="Z185" s="47"/>
      <c r="AA185" s="46"/>
      <c r="AB185" s="47"/>
      <c r="AC185" s="47"/>
      <c r="AD185" s="47"/>
      <c r="AE185" s="47"/>
      <c r="AF185" s="47"/>
      <c r="AG185" s="8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</row>
    <row r="186" spans="1:147" s="13" customFormat="1" ht="84" thickBot="1">
      <c r="A186" s="47">
        <v>41</v>
      </c>
      <c r="B186" s="7" t="s">
        <v>55</v>
      </c>
      <c r="C186" s="47"/>
      <c r="D186" s="47"/>
      <c r="E186" s="47"/>
      <c r="F186" s="47">
        <v>72</v>
      </c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>
        <v>9</v>
      </c>
      <c r="W186" s="47"/>
      <c r="X186" s="47"/>
      <c r="Y186" s="47"/>
      <c r="Z186" s="47"/>
      <c r="AA186" s="46"/>
      <c r="AB186" s="47"/>
      <c r="AC186" s="47"/>
      <c r="AD186" s="47"/>
      <c r="AE186" s="47"/>
      <c r="AF186" s="47"/>
      <c r="AG186" s="8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</row>
    <row r="187" spans="1:147" s="13" customFormat="1" ht="219" customHeight="1" thickBot="1">
      <c r="A187" s="47">
        <v>35</v>
      </c>
      <c r="B187" s="7" t="s">
        <v>105</v>
      </c>
      <c r="C187" s="47"/>
      <c r="D187" s="47"/>
      <c r="E187" s="47"/>
      <c r="F187" s="47"/>
      <c r="G187" s="47"/>
      <c r="H187" s="47"/>
      <c r="I187" s="47"/>
      <c r="J187" s="47"/>
      <c r="K187" s="47">
        <v>20</v>
      </c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>
        <v>15</v>
      </c>
      <c r="Z187" s="47"/>
      <c r="AA187" s="46"/>
      <c r="AB187" s="47"/>
      <c r="AC187" s="47"/>
      <c r="AD187" s="47"/>
      <c r="AE187" s="47"/>
      <c r="AF187" s="47"/>
      <c r="AG187" s="8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</row>
    <row r="188" spans="1:147" s="13" customFormat="1" ht="84" thickBot="1">
      <c r="A188" s="47" t="s">
        <v>27</v>
      </c>
      <c r="B188" s="7" t="s">
        <v>25</v>
      </c>
      <c r="C188" s="47">
        <v>80</v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6"/>
      <c r="AB188" s="47"/>
      <c r="AC188" s="47"/>
      <c r="AD188" s="47"/>
      <c r="AE188" s="47"/>
      <c r="AF188" s="47"/>
      <c r="AG188" s="47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</row>
    <row r="189" spans="1:147" s="13" customFormat="1" ht="84" thickBot="1">
      <c r="A189" s="47" t="s">
        <v>27</v>
      </c>
      <c r="B189" s="7" t="s">
        <v>7</v>
      </c>
      <c r="C189" s="47"/>
      <c r="D189" s="47">
        <v>40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6"/>
      <c r="AB189" s="47"/>
      <c r="AC189" s="47"/>
      <c r="AD189" s="47"/>
      <c r="AE189" s="47"/>
      <c r="AF189" s="47"/>
      <c r="AG189" s="47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</row>
    <row r="190" spans="1:147" s="13" customFormat="1" ht="84" thickBot="1">
      <c r="A190" s="47"/>
      <c r="B190" s="7" t="s">
        <v>26</v>
      </c>
      <c r="C190" s="47">
        <f>C183+C184+C185+C186+C187+C188+C189</f>
        <v>103</v>
      </c>
      <c r="D190" s="47">
        <f aca="true" t="shared" si="25" ref="D190:AG190">D183+D184+D185+D186+D187+D188+D189</f>
        <v>40</v>
      </c>
      <c r="E190" s="47">
        <f t="shared" si="25"/>
        <v>0</v>
      </c>
      <c r="F190" s="47">
        <f t="shared" si="25"/>
        <v>72</v>
      </c>
      <c r="G190" s="47">
        <f t="shared" si="25"/>
        <v>0</v>
      </c>
      <c r="H190" s="47">
        <f t="shared" si="25"/>
        <v>25</v>
      </c>
      <c r="I190" s="47">
        <f t="shared" si="25"/>
        <v>187.5</v>
      </c>
      <c r="J190" s="47">
        <f t="shared" si="25"/>
        <v>0</v>
      </c>
      <c r="K190" s="47">
        <f t="shared" si="25"/>
        <v>20</v>
      </c>
      <c r="L190" s="47">
        <f t="shared" si="25"/>
        <v>0</v>
      </c>
      <c r="M190" s="47">
        <f t="shared" si="25"/>
        <v>16</v>
      </c>
      <c r="N190" s="47">
        <f t="shared" si="25"/>
        <v>0</v>
      </c>
      <c r="O190" s="47">
        <f t="shared" si="25"/>
        <v>96</v>
      </c>
      <c r="P190" s="47">
        <f t="shared" si="25"/>
        <v>0</v>
      </c>
      <c r="Q190" s="47">
        <f t="shared" si="25"/>
        <v>17</v>
      </c>
      <c r="R190" s="47">
        <f t="shared" si="25"/>
        <v>0</v>
      </c>
      <c r="S190" s="47">
        <f t="shared" si="25"/>
        <v>0</v>
      </c>
      <c r="T190" s="47">
        <f t="shared" si="25"/>
        <v>0</v>
      </c>
      <c r="U190" s="47">
        <f t="shared" si="25"/>
        <v>5</v>
      </c>
      <c r="V190" s="47">
        <f t="shared" si="25"/>
        <v>14</v>
      </c>
      <c r="W190" s="47">
        <f t="shared" si="25"/>
        <v>11</v>
      </c>
      <c r="X190" s="47">
        <f t="shared" si="25"/>
        <v>7</v>
      </c>
      <c r="Y190" s="47">
        <f t="shared" si="25"/>
        <v>16.5</v>
      </c>
      <c r="Z190" s="47">
        <f t="shared" si="25"/>
        <v>0</v>
      </c>
      <c r="AA190" s="47">
        <f t="shared" si="25"/>
        <v>0</v>
      </c>
      <c r="AB190" s="47">
        <f t="shared" si="25"/>
        <v>0</v>
      </c>
      <c r="AC190" s="47">
        <f t="shared" si="25"/>
        <v>0</v>
      </c>
      <c r="AD190" s="47">
        <f t="shared" si="25"/>
        <v>0</v>
      </c>
      <c r="AE190" s="47">
        <f t="shared" si="25"/>
        <v>0</v>
      </c>
      <c r="AF190" s="47">
        <f t="shared" si="25"/>
        <v>0</v>
      </c>
      <c r="AG190" s="47">
        <f t="shared" si="25"/>
        <v>0</v>
      </c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</row>
    <row r="191" spans="1:147" s="13" customFormat="1" ht="84" thickBot="1">
      <c r="A191" s="87" t="s">
        <v>59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</row>
    <row r="192" spans="1:147" s="13" customFormat="1" ht="167.25" thickBot="1">
      <c r="A192" s="47">
        <v>62</v>
      </c>
      <c r="B192" s="7" t="s">
        <v>149</v>
      </c>
      <c r="C192" s="47"/>
      <c r="D192" s="47"/>
      <c r="E192" s="47"/>
      <c r="F192" s="47"/>
      <c r="G192" s="47"/>
      <c r="H192" s="47"/>
      <c r="I192" s="47"/>
      <c r="J192" s="47">
        <v>40</v>
      </c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>
        <v>15</v>
      </c>
      <c r="Z192" s="47"/>
      <c r="AA192" s="46"/>
      <c r="AB192" s="47"/>
      <c r="AC192" s="47"/>
      <c r="AD192" s="47"/>
      <c r="AE192" s="47"/>
      <c r="AF192" s="47"/>
      <c r="AG192" s="8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</row>
    <row r="193" spans="1:147" s="13" customFormat="1" ht="84" thickBot="1">
      <c r="A193" s="47">
        <v>56</v>
      </c>
      <c r="B193" s="7" t="s">
        <v>162</v>
      </c>
      <c r="C193" s="47"/>
      <c r="D193" s="47"/>
      <c r="E193" s="47">
        <v>70</v>
      </c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>
        <v>11</v>
      </c>
      <c r="R193" s="47"/>
      <c r="S193" s="47"/>
      <c r="T193" s="47"/>
      <c r="U193" s="47"/>
      <c r="V193" s="47">
        <v>14</v>
      </c>
      <c r="W193" s="47">
        <v>1.4</v>
      </c>
      <c r="X193" s="47">
        <v>12.4</v>
      </c>
      <c r="Y193" s="47">
        <v>11</v>
      </c>
      <c r="Z193" s="47">
        <v>10</v>
      </c>
      <c r="AA193" s="46"/>
      <c r="AB193" s="47"/>
      <c r="AC193" s="47"/>
      <c r="AD193" s="47"/>
      <c r="AE193" s="47">
        <v>2.9</v>
      </c>
      <c r="AF193" s="47"/>
      <c r="AG193" s="8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</row>
    <row r="194" spans="1:147" s="13" customFormat="1" ht="84" thickBot="1">
      <c r="A194" s="47" t="s">
        <v>27</v>
      </c>
      <c r="B194" s="7" t="s">
        <v>132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>
        <v>100</v>
      </c>
      <c r="S194" s="47"/>
      <c r="T194" s="47"/>
      <c r="U194" s="47"/>
      <c r="V194" s="47"/>
      <c r="W194" s="47"/>
      <c r="X194" s="47"/>
      <c r="Y194" s="47"/>
      <c r="Z194" s="47"/>
      <c r="AA194" s="46"/>
      <c r="AB194" s="47"/>
      <c r="AC194" s="47"/>
      <c r="AD194" s="47"/>
      <c r="AE194" s="47"/>
      <c r="AF194" s="47"/>
      <c r="AG194" s="8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</row>
    <row r="195" spans="1:147" s="13" customFormat="1" ht="84" thickBot="1">
      <c r="A195" s="47"/>
      <c r="B195" s="7" t="s">
        <v>26</v>
      </c>
      <c r="C195" s="47">
        <f>C192+C193+C194</f>
        <v>0</v>
      </c>
      <c r="D195" s="47">
        <f aca="true" t="shared" si="26" ref="D195:AG195">D192+D193+D194</f>
        <v>0</v>
      </c>
      <c r="E195" s="47">
        <f t="shared" si="26"/>
        <v>70</v>
      </c>
      <c r="F195" s="47">
        <f t="shared" si="26"/>
        <v>0</v>
      </c>
      <c r="G195" s="47">
        <f t="shared" si="26"/>
        <v>0</v>
      </c>
      <c r="H195" s="47">
        <f t="shared" si="26"/>
        <v>0</v>
      </c>
      <c r="I195" s="47">
        <f t="shared" si="26"/>
        <v>0</v>
      </c>
      <c r="J195" s="47">
        <f t="shared" si="26"/>
        <v>40</v>
      </c>
      <c r="K195" s="47">
        <f t="shared" si="26"/>
        <v>0</v>
      </c>
      <c r="L195" s="47">
        <f t="shared" si="26"/>
        <v>0</v>
      </c>
      <c r="M195" s="47">
        <f t="shared" si="26"/>
        <v>0</v>
      </c>
      <c r="N195" s="47">
        <f t="shared" si="26"/>
        <v>0</v>
      </c>
      <c r="O195" s="47">
        <f t="shared" si="26"/>
        <v>0</v>
      </c>
      <c r="P195" s="47">
        <f t="shared" si="26"/>
        <v>0</v>
      </c>
      <c r="Q195" s="47">
        <f t="shared" si="26"/>
        <v>11</v>
      </c>
      <c r="R195" s="47">
        <f t="shared" si="26"/>
        <v>100</v>
      </c>
      <c r="S195" s="47">
        <f t="shared" si="26"/>
        <v>0</v>
      </c>
      <c r="T195" s="47">
        <f t="shared" si="26"/>
        <v>0</v>
      </c>
      <c r="U195" s="47">
        <f t="shared" si="26"/>
        <v>0</v>
      </c>
      <c r="V195" s="47">
        <f t="shared" si="26"/>
        <v>14</v>
      </c>
      <c r="W195" s="47">
        <f t="shared" si="26"/>
        <v>1.4</v>
      </c>
      <c r="X195" s="47">
        <f t="shared" si="26"/>
        <v>12.4</v>
      </c>
      <c r="Y195" s="47">
        <f t="shared" si="26"/>
        <v>26</v>
      </c>
      <c r="Z195" s="47">
        <f t="shared" si="26"/>
        <v>10</v>
      </c>
      <c r="AA195" s="47">
        <f t="shared" si="26"/>
        <v>0</v>
      </c>
      <c r="AB195" s="47">
        <f t="shared" si="26"/>
        <v>0</v>
      </c>
      <c r="AC195" s="47">
        <f t="shared" si="26"/>
        <v>0</v>
      </c>
      <c r="AD195" s="47">
        <f t="shared" si="26"/>
        <v>0</v>
      </c>
      <c r="AE195" s="47">
        <f t="shared" si="26"/>
        <v>2.9</v>
      </c>
      <c r="AF195" s="47">
        <f t="shared" si="26"/>
        <v>0</v>
      </c>
      <c r="AG195" s="47">
        <f t="shared" si="26"/>
        <v>0</v>
      </c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</row>
    <row r="196" spans="1:147" s="13" customFormat="1" ht="167.25" thickBot="1">
      <c r="A196" s="47"/>
      <c r="B196" s="7" t="s">
        <v>110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6"/>
      <c r="AB196" s="47"/>
      <c r="AC196" s="47"/>
      <c r="AD196" s="47"/>
      <c r="AE196" s="47"/>
      <c r="AF196" s="47">
        <v>1.2</v>
      </c>
      <c r="AG196" s="47">
        <v>3</v>
      </c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</row>
    <row r="197" spans="1:147" s="13" customFormat="1" ht="84" thickBot="1">
      <c r="A197" s="47"/>
      <c r="B197" s="7" t="s">
        <v>9</v>
      </c>
      <c r="C197" s="47">
        <f aca="true" t="shared" si="27" ref="C197:AE197">SUM(C181+C190+C195)</f>
        <v>133</v>
      </c>
      <c r="D197" s="47">
        <f t="shared" si="27"/>
        <v>70</v>
      </c>
      <c r="E197" s="47">
        <f t="shared" si="27"/>
        <v>72</v>
      </c>
      <c r="F197" s="47">
        <f t="shared" si="27"/>
        <v>161</v>
      </c>
      <c r="G197" s="47">
        <f t="shared" si="27"/>
        <v>0</v>
      </c>
      <c r="H197" s="47">
        <f t="shared" si="27"/>
        <v>25</v>
      </c>
      <c r="I197" s="47">
        <f t="shared" si="27"/>
        <v>205.5</v>
      </c>
      <c r="J197" s="47">
        <f t="shared" si="27"/>
        <v>197</v>
      </c>
      <c r="K197" s="47">
        <f t="shared" si="27"/>
        <v>20</v>
      </c>
      <c r="L197" s="47">
        <f t="shared" si="27"/>
        <v>0</v>
      </c>
      <c r="M197" s="47">
        <f t="shared" si="27"/>
        <v>95</v>
      </c>
      <c r="N197" s="47">
        <f t="shared" si="27"/>
        <v>0</v>
      </c>
      <c r="O197" s="47">
        <f t="shared" si="27"/>
        <v>96</v>
      </c>
      <c r="P197" s="47">
        <f t="shared" si="27"/>
        <v>0</v>
      </c>
      <c r="Q197" s="47">
        <f t="shared" si="27"/>
        <v>28</v>
      </c>
      <c r="R197" s="47">
        <f t="shared" si="27"/>
        <v>100</v>
      </c>
      <c r="S197" s="47">
        <f t="shared" si="27"/>
        <v>0</v>
      </c>
      <c r="T197" s="47">
        <f t="shared" si="27"/>
        <v>0</v>
      </c>
      <c r="U197" s="47">
        <f t="shared" si="27"/>
        <v>5</v>
      </c>
      <c r="V197" s="47">
        <f t="shared" si="27"/>
        <v>40</v>
      </c>
      <c r="W197" s="47">
        <f t="shared" si="27"/>
        <v>17.4</v>
      </c>
      <c r="X197" s="47">
        <f t="shared" si="27"/>
        <v>19.4</v>
      </c>
      <c r="Y197" s="47">
        <f t="shared" si="27"/>
        <v>57.5</v>
      </c>
      <c r="Z197" s="47">
        <f t="shared" si="27"/>
        <v>10</v>
      </c>
      <c r="AA197" s="47">
        <f t="shared" si="27"/>
        <v>1</v>
      </c>
      <c r="AB197" s="47">
        <f t="shared" si="27"/>
        <v>0</v>
      </c>
      <c r="AC197" s="47">
        <f t="shared" si="27"/>
        <v>0</v>
      </c>
      <c r="AD197" s="47">
        <f t="shared" si="27"/>
        <v>0</v>
      </c>
      <c r="AE197" s="47">
        <f t="shared" si="27"/>
        <v>2.9</v>
      </c>
      <c r="AF197" s="47">
        <v>1.2</v>
      </c>
      <c r="AG197" s="47">
        <v>3</v>
      </c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</row>
    <row r="198" spans="1:147" s="13" customFormat="1" ht="83.25">
      <c r="A198" s="87" t="s">
        <v>64</v>
      </c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</row>
    <row r="199" spans="1:147" s="14" customFormat="1" ht="84" thickBot="1">
      <c r="A199" s="87" t="s">
        <v>17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</row>
    <row r="200" spans="1:147" ht="68.25" customHeight="1">
      <c r="A200" s="89" t="s">
        <v>69</v>
      </c>
      <c r="B200" s="87" t="s">
        <v>20</v>
      </c>
      <c r="C200" s="86" t="s">
        <v>25</v>
      </c>
      <c r="D200" s="86" t="s">
        <v>7</v>
      </c>
      <c r="E200" s="86" t="s">
        <v>76</v>
      </c>
      <c r="F200" s="86" t="s">
        <v>77</v>
      </c>
      <c r="G200" s="86" t="s">
        <v>78</v>
      </c>
      <c r="H200" s="86" t="s">
        <v>79</v>
      </c>
      <c r="I200" s="86" t="s">
        <v>80</v>
      </c>
      <c r="J200" s="86" t="s">
        <v>81</v>
      </c>
      <c r="K200" s="86" t="s">
        <v>82</v>
      </c>
      <c r="L200" s="86" t="s">
        <v>68</v>
      </c>
      <c r="M200" s="86" t="s">
        <v>83</v>
      </c>
      <c r="N200" s="86" t="s">
        <v>84</v>
      </c>
      <c r="O200" s="86" t="s">
        <v>99</v>
      </c>
      <c r="P200" s="86" t="s">
        <v>100</v>
      </c>
      <c r="Q200" s="86" t="s">
        <v>85</v>
      </c>
      <c r="R200" s="86" t="s">
        <v>86</v>
      </c>
      <c r="S200" s="86" t="s">
        <v>87</v>
      </c>
      <c r="T200" s="86" t="s">
        <v>88</v>
      </c>
      <c r="U200" s="86" t="s">
        <v>89</v>
      </c>
      <c r="V200" s="86" t="s">
        <v>90</v>
      </c>
      <c r="W200" s="86" t="s">
        <v>91</v>
      </c>
      <c r="X200" s="86" t="s">
        <v>92</v>
      </c>
      <c r="Y200" s="86" t="s">
        <v>93</v>
      </c>
      <c r="Z200" s="86" t="s">
        <v>94</v>
      </c>
      <c r="AA200" s="88" t="s">
        <v>95</v>
      </c>
      <c r="AB200" s="86" t="s">
        <v>73</v>
      </c>
      <c r="AC200" s="88" t="s">
        <v>74</v>
      </c>
      <c r="AD200" s="86" t="s">
        <v>75</v>
      </c>
      <c r="AE200" s="86" t="s">
        <v>96</v>
      </c>
      <c r="AF200" s="86" t="s">
        <v>97</v>
      </c>
      <c r="AG200" s="86" t="s">
        <v>35</v>
      </c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</row>
    <row r="201" spans="1:147" ht="381" customHeight="1">
      <c r="A201" s="89"/>
      <c r="B201" s="87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8"/>
      <c r="AB201" s="86"/>
      <c r="AC201" s="88"/>
      <c r="AD201" s="86"/>
      <c r="AE201" s="86"/>
      <c r="AF201" s="86"/>
      <c r="AG201" s="86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</row>
    <row r="202" spans="1:147" ht="83.25">
      <c r="A202" s="47">
        <v>1</v>
      </c>
      <c r="B202" s="4">
        <v>2</v>
      </c>
      <c r="C202" s="47">
        <v>3</v>
      </c>
      <c r="D202" s="47">
        <v>4</v>
      </c>
      <c r="E202" s="47">
        <v>5</v>
      </c>
      <c r="F202" s="47">
        <v>6</v>
      </c>
      <c r="G202" s="47">
        <v>7</v>
      </c>
      <c r="H202" s="47" t="s">
        <v>36</v>
      </c>
      <c r="I202" s="47">
        <v>9</v>
      </c>
      <c r="J202" s="47">
        <v>10</v>
      </c>
      <c r="K202" s="47">
        <v>11</v>
      </c>
      <c r="L202" s="47">
        <v>12</v>
      </c>
      <c r="M202" s="47">
        <v>13</v>
      </c>
      <c r="N202" s="47">
        <v>14</v>
      </c>
      <c r="O202" s="47">
        <v>15</v>
      </c>
      <c r="P202" s="47">
        <v>16</v>
      </c>
      <c r="Q202" s="47">
        <v>17</v>
      </c>
      <c r="R202" s="47">
        <v>18</v>
      </c>
      <c r="S202" s="47">
        <v>19</v>
      </c>
      <c r="T202" s="47">
        <v>20</v>
      </c>
      <c r="U202" s="47">
        <v>21</v>
      </c>
      <c r="V202" s="47">
        <v>22</v>
      </c>
      <c r="W202" s="47">
        <v>23</v>
      </c>
      <c r="X202" s="47">
        <v>24</v>
      </c>
      <c r="Y202" s="47">
        <v>25</v>
      </c>
      <c r="Z202" s="47">
        <v>26</v>
      </c>
      <c r="AA202" s="4">
        <v>27</v>
      </c>
      <c r="AB202" s="47">
        <v>28</v>
      </c>
      <c r="AC202" s="47">
        <v>29</v>
      </c>
      <c r="AD202" s="47">
        <v>30</v>
      </c>
      <c r="AE202" s="47">
        <v>31</v>
      </c>
      <c r="AF202" s="47">
        <v>32</v>
      </c>
      <c r="AG202" s="5">
        <v>33</v>
      </c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</row>
    <row r="203" spans="1:147" ht="84" thickBot="1">
      <c r="A203" s="87" t="s">
        <v>5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</row>
    <row r="204" spans="1:147" ht="84" thickBot="1">
      <c r="A204" s="47">
        <v>13</v>
      </c>
      <c r="B204" s="7" t="s">
        <v>125</v>
      </c>
      <c r="C204" s="47"/>
      <c r="D204" s="47"/>
      <c r="E204" s="47">
        <v>8</v>
      </c>
      <c r="F204" s="47">
        <v>5</v>
      </c>
      <c r="G204" s="47"/>
      <c r="H204" s="47"/>
      <c r="I204" s="47">
        <v>13</v>
      </c>
      <c r="J204" s="47"/>
      <c r="K204" s="47"/>
      <c r="L204" s="47"/>
      <c r="M204" s="47"/>
      <c r="N204" s="47"/>
      <c r="O204" s="5">
        <v>73</v>
      </c>
      <c r="P204" s="47"/>
      <c r="Q204" s="47"/>
      <c r="R204" s="47"/>
      <c r="S204" s="47"/>
      <c r="T204" s="47"/>
      <c r="U204" s="47"/>
      <c r="V204" s="47"/>
      <c r="W204" s="47">
        <v>9</v>
      </c>
      <c r="X204" s="47"/>
      <c r="Y204" s="47"/>
      <c r="Z204" s="47"/>
      <c r="AA204" s="46"/>
      <c r="AB204" s="47"/>
      <c r="AC204" s="47"/>
      <c r="AD204" s="47"/>
      <c r="AE204" s="47"/>
      <c r="AF204" s="47"/>
      <c r="AG204" s="8"/>
      <c r="AH204" s="28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</row>
    <row r="205" spans="1:147" ht="167.25" thickBot="1">
      <c r="A205" s="47">
        <v>15</v>
      </c>
      <c r="B205" s="7" t="s">
        <v>42</v>
      </c>
      <c r="C205" s="47"/>
      <c r="D205" s="47"/>
      <c r="E205" s="47">
        <v>2</v>
      </c>
      <c r="F205" s="47"/>
      <c r="G205" s="47"/>
      <c r="H205" s="47"/>
      <c r="I205" s="47">
        <v>2.5</v>
      </c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>
        <v>6</v>
      </c>
      <c r="V205" s="47">
        <v>2</v>
      </c>
      <c r="W205" s="47"/>
      <c r="X205" s="47"/>
      <c r="Y205" s="47"/>
      <c r="Z205" s="47"/>
      <c r="AA205" s="46"/>
      <c r="AB205" s="47"/>
      <c r="AC205" s="47"/>
      <c r="AD205" s="47"/>
      <c r="AE205" s="47"/>
      <c r="AF205" s="47"/>
      <c r="AG205" s="8"/>
      <c r="AH205" s="28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</row>
    <row r="206" spans="1:147" ht="84" thickBot="1">
      <c r="A206" s="47">
        <v>7</v>
      </c>
      <c r="B206" s="7" t="s">
        <v>32</v>
      </c>
      <c r="C206" s="47"/>
      <c r="D206" s="47"/>
      <c r="E206" s="47"/>
      <c r="F206" s="47"/>
      <c r="G206" s="47"/>
      <c r="H206" s="47">
        <v>171</v>
      </c>
      <c r="I206" s="47"/>
      <c r="J206" s="47"/>
      <c r="K206" s="47"/>
      <c r="L206" s="47"/>
      <c r="M206" s="47"/>
      <c r="N206" s="47"/>
      <c r="O206" s="47"/>
      <c r="P206" s="47"/>
      <c r="Q206" s="47">
        <v>31</v>
      </c>
      <c r="R206" s="47"/>
      <c r="S206" s="47"/>
      <c r="T206" s="47"/>
      <c r="U206" s="47"/>
      <c r="V206" s="47">
        <v>7</v>
      </c>
      <c r="W206" s="47"/>
      <c r="X206" s="47"/>
      <c r="Y206" s="47"/>
      <c r="Z206" s="47"/>
      <c r="AA206" s="46"/>
      <c r="AB206" s="47"/>
      <c r="AC206" s="47"/>
      <c r="AD206" s="47"/>
      <c r="AE206" s="47"/>
      <c r="AF206" s="47"/>
      <c r="AG206" s="8"/>
      <c r="AH206" s="28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</row>
    <row r="207" spans="1:147" ht="212.25" customHeight="1" thickBot="1">
      <c r="A207" s="47">
        <v>17</v>
      </c>
      <c r="B207" s="7" t="s">
        <v>71</v>
      </c>
      <c r="C207" s="47"/>
      <c r="D207" s="47"/>
      <c r="E207" s="47"/>
      <c r="F207" s="47"/>
      <c r="G207" s="47"/>
      <c r="H207" s="47"/>
      <c r="I207" s="47"/>
      <c r="J207" s="47"/>
      <c r="K207" s="47">
        <v>20</v>
      </c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>
        <v>15</v>
      </c>
      <c r="Z207" s="47"/>
      <c r="AA207" s="46"/>
      <c r="AB207" s="47"/>
      <c r="AC207" s="47"/>
      <c r="AD207" s="47"/>
      <c r="AE207" s="47"/>
      <c r="AF207" s="47"/>
      <c r="AG207" s="8"/>
      <c r="AH207" s="28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</row>
    <row r="208" spans="1:147" ht="83.25">
      <c r="A208" s="47" t="s">
        <v>27</v>
      </c>
      <c r="B208" s="7" t="s">
        <v>7</v>
      </c>
      <c r="C208" s="47"/>
      <c r="D208" s="47">
        <v>30</v>
      </c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6"/>
      <c r="AB208" s="47"/>
      <c r="AC208" s="47"/>
      <c r="AD208" s="47"/>
      <c r="AE208" s="47"/>
      <c r="AF208" s="47"/>
      <c r="AG208" s="47"/>
      <c r="AH208" s="11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</row>
    <row r="209" spans="1:147" ht="166.5">
      <c r="A209" s="47" t="s">
        <v>27</v>
      </c>
      <c r="B209" s="7" t="s">
        <v>43</v>
      </c>
      <c r="C209" s="47">
        <v>30</v>
      </c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6"/>
      <c r="AB209" s="47"/>
      <c r="AC209" s="47"/>
      <c r="AD209" s="47"/>
      <c r="AE209" s="47"/>
      <c r="AF209" s="47"/>
      <c r="AG209" s="47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</row>
    <row r="210" spans="1:147" ht="84" thickBot="1">
      <c r="A210" s="47"/>
      <c r="B210" s="7" t="s">
        <v>26</v>
      </c>
      <c r="C210" s="47">
        <f aca="true" t="shared" si="28" ref="C210:AG210">SUM(C204:C209)</f>
        <v>30</v>
      </c>
      <c r="D210" s="47">
        <f t="shared" si="28"/>
        <v>30</v>
      </c>
      <c r="E210" s="47">
        <f t="shared" si="28"/>
        <v>10</v>
      </c>
      <c r="F210" s="47">
        <f t="shared" si="28"/>
        <v>5</v>
      </c>
      <c r="G210" s="47">
        <f t="shared" si="28"/>
        <v>0</v>
      </c>
      <c r="H210" s="47">
        <f t="shared" si="28"/>
        <v>171</v>
      </c>
      <c r="I210" s="47">
        <f t="shared" si="28"/>
        <v>15.5</v>
      </c>
      <c r="J210" s="47">
        <f t="shared" si="28"/>
        <v>0</v>
      </c>
      <c r="K210" s="47">
        <f t="shared" si="28"/>
        <v>20</v>
      </c>
      <c r="L210" s="47">
        <f t="shared" si="28"/>
        <v>0</v>
      </c>
      <c r="M210" s="47">
        <f t="shared" si="28"/>
        <v>0</v>
      </c>
      <c r="N210" s="47">
        <f t="shared" si="28"/>
        <v>0</v>
      </c>
      <c r="O210" s="47">
        <f t="shared" si="28"/>
        <v>73</v>
      </c>
      <c r="P210" s="47">
        <f t="shared" si="28"/>
        <v>0</v>
      </c>
      <c r="Q210" s="47">
        <f t="shared" si="28"/>
        <v>31</v>
      </c>
      <c r="R210" s="47">
        <f t="shared" si="28"/>
        <v>0</v>
      </c>
      <c r="S210" s="47">
        <f t="shared" si="28"/>
        <v>0</v>
      </c>
      <c r="T210" s="47">
        <f t="shared" si="28"/>
        <v>0</v>
      </c>
      <c r="U210" s="47">
        <f t="shared" si="28"/>
        <v>6</v>
      </c>
      <c r="V210" s="47">
        <f t="shared" si="28"/>
        <v>9</v>
      </c>
      <c r="W210" s="47">
        <f t="shared" si="28"/>
        <v>9</v>
      </c>
      <c r="X210" s="47">
        <f t="shared" si="28"/>
        <v>0</v>
      </c>
      <c r="Y210" s="47">
        <f t="shared" si="28"/>
        <v>15</v>
      </c>
      <c r="Z210" s="47">
        <f t="shared" si="28"/>
        <v>0</v>
      </c>
      <c r="AA210" s="46">
        <f t="shared" si="28"/>
        <v>0</v>
      </c>
      <c r="AB210" s="47">
        <f t="shared" si="28"/>
        <v>0</v>
      </c>
      <c r="AC210" s="47">
        <f t="shared" si="28"/>
        <v>0</v>
      </c>
      <c r="AD210" s="47">
        <f t="shared" si="28"/>
        <v>0</v>
      </c>
      <c r="AE210" s="47">
        <f t="shared" si="28"/>
        <v>0</v>
      </c>
      <c r="AF210" s="47">
        <f t="shared" si="28"/>
        <v>0</v>
      </c>
      <c r="AG210" s="47">
        <f t="shared" si="28"/>
        <v>0</v>
      </c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</row>
    <row r="211" spans="1:147" s="3" customFormat="1" ht="84" thickBot="1">
      <c r="A211" s="101" t="s">
        <v>8</v>
      </c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3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</row>
    <row r="212" spans="1:147" ht="167.25" thickBot="1">
      <c r="A212" s="47">
        <v>16</v>
      </c>
      <c r="B212" s="7" t="s">
        <v>135</v>
      </c>
      <c r="C212" s="47"/>
      <c r="D212" s="47"/>
      <c r="E212" s="47"/>
      <c r="F212" s="47"/>
      <c r="G212" s="47"/>
      <c r="H212" s="47"/>
      <c r="I212" s="47">
        <v>96</v>
      </c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>
        <v>5</v>
      </c>
      <c r="X212" s="47"/>
      <c r="Y212" s="47"/>
      <c r="Z212" s="47"/>
      <c r="AA212" s="46"/>
      <c r="AB212" s="47"/>
      <c r="AC212" s="47"/>
      <c r="AD212" s="47"/>
      <c r="AE212" s="47"/>
      <c r="AF212" s="47"/>
      <c r="AG212" s="8"/>
      <c r="AH212" s="11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</row>
    <row r="213" spans="1:147" ht="250.5" thickBot="1">
      <c r="A213" s="47">
        <v>33</v>
      </c>
      <c r="B213" s="7" t="s">
        <v>166</v>
      </c>
      <c r="C213" s="47"/>
      <c r="D213" s="47"/>
      <c r="E213" s="47"/>
      <c r="F213" s="47"/>
      <c r="G213" s="47"/>
      <c r="H213" s="47">
        <v>30</v>
      </c>
      <c r="I213" s="47">
        <v>82.5</v>
      </c>
      <c r="J213" s="47"/>
      <c r="K213" s="47"/>
      <c r="L213" s="47"/>
      <c r="M213" s="47">
        <v>16</v>
      </c>
      <c r="N213" s="47"/>
      <c r="O213" s="47"/>
      <c r="P213" s="47"/>
      <c r="Q213" s="47"/>
      <c r="R213" s="47"/>
      <c r="S213" s="47"/>
      <c r="T213" s="47"/>
      <c r="U213" s="47">
        <v>5</v>
      </c>
      <c r="V213" s="47"/>
      <c r="W213" s="47">
        <v>5</v>
      </c>
      <c r="X213" s="47"/>
      <c r="Y213" s="47"/>
      <c r="Z213" s="47"/>
      <c r="AA213" s="46"/>
      <c r="AB213" s="47"/>
      <c r="AC213" s="47"/>
      <c r="AD213" s="47"/>
      <c r="AE213" s="47"/>
      <c r="AF213" s="47"/>
      <c r="AG213" s="8"/>
      <c r="AH213" s="28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</row>
    <row r="214" spans="1:147" ht="166.5">
      <c r="A214" s="47">
        <v>47</v>
      </c>
      <c r="B214" s="7" t="s">
        <v>118</v>
      </c>
      <c r="C214" s="47">
        <v>20</v>
      </c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>
        <v>74</v>
      </c>
      <c r="O214" s="5"/>
      <c r="P214" s="47"/>
      <c r="Q214" s="47">
        <v>22</v>
      </c>
      <c r="R214" s="47"/>
      <c r="S214" s="47"/>
      <c r="T214" s="47"/>
      <c r="U214" s="47"/>
      <c r="V214" s="47">
        <v>5</v>
      </c>
      <c r="W214" s="47">
        <v>4</v>
      </c>
      <c r="X214" s="47"/>
      <c r="Y214" s="47"/>
      <c r="Z214" s="47"/>
      <c r="AA214" s="46"/>
      <c r="AB214" s="47"/>
      <c r="AC214" s="47"/>
      <c r="AD214" s="47"/>
      <c r="AE214" s="47"/>
      <c r="AF214" s="47"/>
      <c r="AG214" s="8"/>
      <c r="AH214" s="11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</row>
    <row r="215" spans="1:147" s="30" customFormat="1" ht="166.5">
      <c r="A215" s="47">
        <v>24</v>
      </c>
      <c r="B215" s="7" t="s">
        <v>117</v>
      </c>
      <c r="C215" s="47"/>
      <c r="D215" s="47"/>
      <c r="E215" s="47"/>
      <c r="F215" s="47">
        <v>63</v>
      </c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>
        <v>12</v>
      </c>
      <c r="W215" s="47"/>
      <c r="X215" s="47"/>
      <c r="Y215" s="47"/>
      <c r="Z215" s="47"/>
      <c r="AA215" s="46"/>
      <c r="AB215" s="47"/>
      <c r="AC215" s="47"/>
      <c r="AD215" s="47"/>
      <c r="AE215" s="47"/>
      <c r="AF215" s="47"/>
      <c r="AG215" s="8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</row>
    <row r="216" spans="1:147" s="30" customFormat="1" ht="83.25">
      <c r="A216" s="47">
        <v>25</v>
      </c>
      <c r="B216" s="7" t="s">
        <v>31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>
        <v>200</v>
      </c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6"/>
      <c r="AB216" s="47"/>
      <c r="AC216" s="47"/>
      <c r="AD216" s="47"/>
      <c r="AE216" s="47"/>
      <c r="AF216" s="47"/>
      <c r="AG216" s="8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</row>
    <row r="217" spans="1:147" ht="83.25">
      <c r="A217" s="47" t="s">
        <v>27</v>
      </c>
      <c r="B217" s="7" t="s">
        <v>25</v>
      </c>
      <c r="C217" s="47">
        <v>80</v>
      </c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6"/>
      <c r="AB217" s="47"/>
      <c r="AC217" s="47"/>
      <c r="AD217" s="47"/>
      <c r="AE217" s="47"/>
      <c r="AF217" s="47"/>
      <c r="AG217" s="47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</row>
    <row r="218" spans="1:147" ht="83.25">
      <c r="A218" s="47" t="s">
        <v>27</v>
      </c>
      <c r="B218" s="7" t="s">
        <v>7</v>
      </c>
      <c r="C218" s="47"/>
      <c r="D218" s="47">
        <v>40</v>
      </c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6"/>
      <c r="AB218" s="47"/>
      <c r="AC218" s="47"/>
      <c r="AD218" s="47"/>
      <c r="AE218" s="47"/>
      <c r="AF218" s="47"/>
      <c r="AG218" s="47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</row>
    <row r="219" spans="1:147" ht="83.25">
      <c r="A219" s="47"/>
      <c r="B219" s="7" t="s">
        <v>26</v>
      </c>
      <c r="C219" s="47">
        <f aca="true" t="shared" si="29" ref="C219:AG219">SUM(C212:C218)</f>
        <v>100</v>
      </c>
      <c r="D219" s="47">
        <f t="shared" si="29"/>
        <v>40</v>
      </c>
      <c r="E219" s="47">
        <f t="shared" si="29"/>
        <v>0</v>
      </c>
      <c r="F219" s="47">
        <f t="shared" si="29"/>
        <v>63</v>
      </c>
      <c r="G219" s="47">
        <f t="shared" si="29"/>
        <v>0</v>
      </c>
      <c r="H219" s="47">
        <f t="shared" si="29"/>
        <v>30</v>
      </c>
      <c r="I219" s="47">
        <f t="shared" si="29"/>
        <v>178.5</v>
      </c>
      <c r="J219" s="47">
        <f t="shared" si="29"/>
        <v>0</v>
      </c>
      <c r="K219" s="47">
        <f t="shared" si="29"/>
        <v>0</v>
      </c>
      <c r="L219" s="47">
        <f t="shared" si="29"/>
        <v>200</v>
      </c>
      <c r="M219" s="47">
        <f t="shared" si="29"/>
        <v>16</v>
      </c>
      <c r="N219" s="47">
        <f t="shared" si="29"/>
        <v>74</v>
      </c>
      <c r="O219" s="47">
        <f t="shared" si="29"/>
        <v>0</v>
      </c>
      <c r="P219" s="47">
        <f t="shared" si="29"/>
        <v>0</v>
      </c>
      <c r="Q219" s="47">
        <f t="shared" si="29"/>
        <v>22</v>
      </c>
      <c r="R219" s="47">
        <f t="shared" si="29"/>
        <v>0</v>
      </c>
      <c r="S219" s="47">
        <f t="shared" si="29"/>
        <v>0</v>
      </c>
      <c r="T219" s="47">
        <f t="shared" si="29"/>
        <v>0</v>
      </c>
      <c r="U219" s="47">
        <f t="shared" si="29"/>
        <v>5</v>
      </c>
      <c r="V219" s="47">
        <f t="shared" si="29"/>
        <v>17</v>
      </c>
      <c r="W219" s="47">
        <f t="shared" si="29"/>
        <v>14</v>
      </c>
      <c r="X219" s="47">
        <f t="shared" si="29"/>
        <v>0</v>
      </c>
      <c r="Y219" s="47">
        <f t="shared" si="29"/>
        <v>0</v>
      </c>
      <c r="Z219" s="47">
        <f t="shared" si="29"/>
        <v>0</v>
      </c>
      <c r="AA219" s="46">
        <f t="shared" si="29"/>
        <v>0</v>
      </c>
      <c r="AB219" s="47">
        <f t="shared" si="29"/>
        <v>0</v>
      </c>
      <c r="AC219" s="47">
        <f t="shared" si="29"/>
        <v>0</v>
      </c>
      <c r="AD219" s="47">
        <f t="shared" si="29"/>
        <v>0</v>
      </c>
      <c r="AE219" s="47">
        <f t="shared" si="29"/>
        <v>0</v>
      </c>
      <c r="AF219" s="47">
        <f t="shared" si="29"/>
        <v>0</v>
      </c>
      <c r="AG219" s="47">
        <f t="shared" si="29"/>
        <v>0</v>
      </c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</row>
    <row r="220" spans="1:147" ht="83.25">
      <c r="A220" s="87" t="s">
        <v>59</v>
      </c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</row>
    <row r="221" spans="1:147" ht="166.5">
      <c r="A221" s="47">
        <v>2</v>
      </c>
      <c r="B221" s="7" t="s">
        <v>58</v>
      </c>
      <c r="C221" s="47"/>
      <c r="D221" s="47"/>
      <c r="E221" s="47"/>
      <c r="F221" s="47"/>
      <c r="G221" s="47"/>
      <c r="H221" s="47"/>
      <c r="I221" s="9"/>
      <c r="J221" s="9"/>
      <c r="K221" s="47"/>
      <c r="L221" s="47"/>
      <c r="M221" s="47"/>
      <c r="N221" s="47"/>
      <c r="O221" s="47"/>
      <c r="P221" s="47"/>
      <c r="Q221" s="47">
        <v>100</v>
      </c>
      <c r="R221" s="47"/>
      <c r="S221" s="47"/>
      <c r="T221" s="47"/>
      <c r="U221" s="47"/>
      <c r="V221" s="47"/>
      <c r="W221" s="47"/>
      <c r="X221" s="47"/>
      <c r="Y221" s="47">
        <v>20</v>
      </c>
      <c r="Z221" s="47"/>
      <c r="AA221" s="46"/>
      <c r="AB221" s="47"/>
      <c r="AC221" s="47">
        <v>5</v>
      </c>
      <c r="AD221" s="47"/>
      <c r="AE221" s="47"/>
      <c r="AF221" s="47"/>
      <c r="AG221" s="8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</row>
    <row r="222" spans="1:147" ht="249.75">
      <c r="A222" s="47">
        <v>43</v>
      </c>
      <c r="B222" s="7" t="s">
        <v>157</v>
      </c>
      <c r="C222" s="47">
        <v>3</v>
      </c>
      <c r="D222" s="47"/>
      <c r="E222" s="47"/>
      <c r="F222" s="47">
        <v>10</v>
      </c>
      <c r="G222" s="47"/>
      <c r="H222" s="47"/>
      <c r="I222" s="47"/>
      <c r="J222" s="47"/>
      <c r="K222" s="47">
        <v>13</v>
      </c>
      <c r="L222" s="47"/>
      <c r="M222" s="47"/>
      <c r="N222" s="47"/>
      <c r="O222" s="47"/>
      <c r="P222" s="47"/>
      <c r="Q222" s="47">
        <v>20</v>
      </c>
      <c r="R222" s="47"/>
      <c r="S222" s="47">
        <v>98</v>
      </c>
      <c r="T222" s="47"/>
      <c r="U222" s="47">
        <v>3</v>
      </c>
      <c r="V222" s="47">
        <v>3</v>
      </c>
      <c r="W222" s="47"/>
      <c r="X222" s="47">
        <v>7</v>
      </c>
      <c r="Y222" s="47">
        <v>10</v>
      </c>
      <c r="Z222" s="47"/>
      <c r="AA222" s="46"/>
      <c r="AB222" s="47"/>
      <c r="AC222" s="47"/>
      <c r="AD222" s="47"/>
      <c r="AE222" s="47"/>
      <c r="AF222" s="47"/>
      <c r="AG222" s="8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</row>
    <row r="223" spans="1:147" ht="83.25">
      <c r="A223" s="47"/>
      <c r="B223" s="7" t="s">
        <v>26</v>
      </c>
      <c r="C223" s="47">
        <f>C221+C222</f>
        <v>3</v>
      </c>
      <c r="D223" s="47">
        <f aca="true" t="shared" si="30" ref="D223:AG223">D221+D222</f>
        <v>0</v>
      </c>
      <c r="E223" s="47">
        <f t="shared" si="30"/>
        <v>0</v>
      </c>
      <c r="F223" s="47">
        <f t="shared" si="30"/>
        <v>10</v>
      </c>
      <c r="G223" s="47">
        <f t="shared" si="30"/>
        <v>0</v>
      </c>
      <c r="H223" s="47">
        <f t="shared" si="30"/>
        <v>0</v>
      </c>
      <c r="I223" s="47">
        <f t="shared" si="30"/>
        <v>0</v>
      </c>
      <c r="J223" s="47">
        <f t="shared" si="30"/>
        <v>0</v>
      </c>
      <c r="K223" s="47">
        <f t="shared" si="30"/>
        <v>13</v>
      </c>
      <c r="L223" s="47">
        <f t="shared" si="30"/>
        <v>0</v>
      </c>
      <c r="M223" s="47">
        <f t="shared" si="30"/>
        <v>0</v>
      </c>
      <c r="N223" s="47">
        <f t="shared" si="30"/>
        <v>0</v>
      </c>
      <c r="O223" s="47">
        <f t="shared" si="30"/>
        <v>0</v>
      </c>
      <c r="P223" s="47">
        <f t="shared" si="30"/>
        <v>0</v>
      </c>
      <c r="Q223" s="47">
        <f t="shared" si="30"/>
        <v>120</v>
      </c>
      <c r="R223" s="47">
        <f t="shared" si="30"/>
        <v>0</v>
      </c>
      <c r="S223" s="47">
        <f t="shared" si="30"/>
        <v>98</v>
      </c>
      <c r="T223" s="47">
        <f t="shared" si="30"/>
        <v>0</v>
      </c>
      <c r="U223" s="47">
        <f t="shared" si="30"/>
        <v>3</v>
      </c>
      <c r="V223" s="47">
        <f t="shared" si="30"/>
        <v>3</v>
      </c>
      <c r="W223" s="47">
        <f t="shared" si="30"/>
        <v>0</v>
      </c>
      <c r="X223" s="47">
        <f t="shared" si="30"/>
        <v>7</v>
      </c>
      <c r="Y223" s="47">
        <f t="shared" si="30"/>
        <v>30</v>
      </c>
      <c r="Z223" s="47">
        <f t="shared" si="30"/>
        <v>0</v>
      </c>
      <c r="AA223" s="47">
        <f t="shared" si="30"/>
        <v>0</v>
      </c>
      <c r="AB223" s="47">
        <f t="shared" si="30"/>
        <v>0</v>
      </c>
      <c r="AC223" s="47">
        <f t="shared" si="30"/>
        <v>5</v>
      </c>
      <c r="AD223" s="47">
        <f t="shared" si="30"/>
        <v>0</v>
      </c>
      <c r="AE223" s="47">
        <f t="shared" si="30"/>
        <v>0</v>
      </c>
      <c r="AF223" s="47">
        <f t="shared" si="30"/>
        <v>0</v>
      </c>
      <c r="AG223" s="47">
        <f t="shared" si="30"/>
        <v>0</v>
      </c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</row>
    <row r="224" spans="1:147" ht="167.25" thickBot="1">
      <c r="A224" s="47"/>
      <c r="B224" s="7" t="s">
        <v>110</v>
      </c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6"/>
      <c r="AB224" s="47"/>
      <c r="AC224" s="47"/>
      <c r="AD224" s="47"/>
      <c r="AE224" s="47"/>
      <c r="AF224" s="47">
        <v>1.2</v>
      </c>
      <c r="AG224" s="47">
        <v>3</v>
      </c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</row>
    <row r="225" spans="1:147" s="3" customFormat="1" ht="84" thickBot="1">
      <c r="A225" s="47"/>
      <c r="B225" s="7" t="s">
        <v>9</v>
      </c>
      <c r="C225" s="47">
        <f aca="true" t="shared" si="31" ref="C225:AE225">SUM(C210+C219+C223)</f>
        <v>133</v>
      </c>
      <c r="D225" s="47">
        <f t="shared" si="31"/>
        <v>70</v>
      </c>
      <c r="E225" s="47">
        <f t="shared" si="31"/>
        <v>10</v>
      </c>
      <c r="F225" s="47">
        <f t="shared" si="31"/>
        <v>78</v>
      </c>
      <c r="G225" s="47">
        <f t="shared" si="31"/>
        <v>0</v>
      </c>
      <c r="H225" s="47">
        <f t="shared" si="31"/>
        <v>201</v>
      </c>
      <c r="I225" s="47">
        <f t="shared" si="31"/>
        <v>194</v>
      </c>
      <c r="J225" s="47">
        <f t="shared" si="31"/>
        <v>0</v>
      </c>
      <c r="K225" s="47">
        <f t="shared" si="31"/>
        <v>33</v>
      </c>
      <c r="L225" s="47">
        <f t="shared" si="31"/>
        <v>200</v>
      </c>
      <c r="M225" s="47">
        <f t="shared" si="31"/>
        <v>16</v>
      </c>
      <c r="N225" s="47">
        <f t="shared" si="31"/>
        <v>74</v>
      </c>
      <c r="O225" s="47">
        <f t="shared" si="31"/>
        <v>73</v>
      </c>
      <c r="P225" s="47">
        <f t="shared" si="31"/>
        <v>0</v>
      </c>
      <c r="Q225" s="47">
        <f t="shared" si="31"/>
        <v>173</v>
      </c>
      <c r="R225" s="47">
        <f t="shared" si="31"/>
        <v>0</v>
      </c>
      <c r="S225" s="47">
        <f t="shared" si="31"/>
        <v>98</v>
      </c>
      <c r="T225" s="47">
        <f t="shared" si="31"/>
        <v>0</v>
      </c>
      <c r="U225" s="47">
        <f t="shared" si="31"/>
        <v>14</v>
      </c>
      <c r="V225" s="47">
        <f t="shared" si="31"/>
        <v>29</v>
      </c>
      <c r="W225" s="47">
        <f t="shared" si="31"/>
        <v>23</v>
      </c>
      <c r="X225" s="47">
        <f t="shared" si="31"/>
        <v>7</v>
      </c>
      <c r="Y225" s="47">
        <f t="shared" si="31"/>
        <v>45</v>
      </c>
      <c r="Z225" s="47">
        <f t="shared" si="31"/>
        <v>0</v>
      </c>
      <c r="AA225" s="47">
        <f t="shared" si="31"/>
        <v>0</v>
      </c>
      <c r="AB225" s="47">
        <f t="shared" si="31"/>
        <v>0</v>
      </c>
      <c r="AC225" s="47">
        <f t="shared" si="31"/>
        <v>5</v>
      </c>
      <c r="AD225" s="47">
        <f t="shared" si="31"/>
        <v>0</v>
      </c>
      <c r="AE225" s="47">
        <f t="shared" si="31"/>
        <v>0</v>
      </c>
      <c r="AF225" s="47">
        <v>1.2</v>
      </c>
      <c r="AG225" s="47">
        <v>3</v>
      </c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</row>
    <row r="226" spans="1:147" s="13" customFormat="1" ht="84" thickBot="1">
      <c r="A226" s="87" t="s">
        <v>64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</row>
    <row r="227" spans="1:147" s="13" customFormat="1" ht="84" thickBot="1">
      <c r="A227" s="87" t="s">
        <v>18</v>
      </c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</row>
    <row r="228" spans="1:147" s="13" customFormat="1" ht="84" thickBot="1">
      <c r="A228" s="89" t="s">
        <v>69</v>
      </c>
      <c r="B228" s="87" t="s">
        <v>20</v>
      </c>
      <c r="C228" s="86" t="s">
        <v>25</v>
      </c>
      <c r="D228" s="86" t="s">
        <v>7</v>
      </c>
      <c r="E228" s="86" t="s">
        <v>76</v>
      </c>
      <c r="F228" s="86" t="s">
        <v>77</v>
      </c>
      <c r="G228" s="86" t="s">
        <v>78</v>
      </c>
      <c r="H228" s="86" t="s">
        <v>79</v>
      </c>
      <c r="I228" s="86" t="s">
        <v>80</v>
      </c>
      <c r="J228" s="86" t="s">
        <v>81</v>
      </c>
      <c r="K228" s="86" t="s">
        <v>82</v>
      </c>
      <c r="L228" s="86" t="s">
        <v>68</v>
      </c>
      <c r="M228" s="86" t="s">
        <v>83</v>
      </c>
      <c r="N228" s="86" t="s">
        <v>84</v>
      </c>
      <c r="O228" s="86" t="s">
        <v>99</v>
      </c>
      <c r="P228" s="86" t="s">
        <v>100</v>
      </c>
      <c r="Q228" s="86" t="s">
        <v>85</v>
      </c>
      <c r="R228" s="86" t="s">
        <v>86</v>
      </c>
      <c r="S228" s="86" t="s">
        <v>87</v>
      </c>
      <c r="T228" s="86" t="s">
        <v>88</v>
      </c>
      <c r="U228" s="86" t="s">
        <v>89</v>
      </c>
      <c r="V228" s="86" t="s">
        <v>90</v>
      </c>
      <c r="W228" s="86" t="s">
        <v>91</v>
      </c>
      <c r="X228" s="86" t="s">
        <v>92</v>
      </c>
      <c r="Y228" s="86" t="s">
        <v>93</v>
      </c>
      <c r="Z228" s="86" t="s">
        <v>94</v>
      </c>
      <c r="AA228" s="88" t="s">
        <v>95</v>
      </c>
      <c r="AB228" s="86" t="s">
        <v>73</v>
      </c>
      <c r="AC228" s="88" t="s">
        <v>74</v>
      </c>
      <c r="AD228" s="86" t="s">
        <v>75</v>
      </c>
      <c r="AE228" s="86" t="s">
        <v>96</v>
      </c>
      <c r="AF228" s="86" t="s">
        <v>97</v>
      </c>
      <c r="AG228" s="86" t="s">
        <v>35</v>
      </c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</row>
    <row r="229" spans="1:147" s="13" customFormat="1" ht="361.5" customHeight="1" thickBot="1">
      <c r="A229" s="89"/>
      <c r="B229" s="87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8"/>
      <c r="AB229" s="86"/>
      <c r="AC229" s="88"/>
      <c r="AD229" s="86"/>
      <c r="AE229" s="86"/>
      <c r="AF229" s="86"/>
      <c r="AG229" s="86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</row>
    <row r="230" spans="1:147" s="13" customFormat="1" ht="84" thickBot="1">
      <c r="A230" s="47">
        <v>1</v>
      </c>
      <c r="B230" s="4">
        <v>2</v>
      </c>
      <c r="C230" s="47">
        <v>3</v>
      </c>
      <c r="D230" s="47">
        <v>4</v>
      </c>
      <c r="E230" s="47">
        <v>5</v>
      </c>
      <c r="F230" s="47">
        <v>6</v>
      </c>
      <c r="G230" s="47">
        <v>7</v>
      </c>
      <c r="H230" s="47" t="s">
        <v>36</v>
      </c>
      <c r="I230" s="47">
        <v>9</v>
      </c>
      <c r="J230" s="47">
        <v>10</v>
      </c>
      <c r="K230" s="47">
        <v>11</v>
      </c>
      <c r="L230" s="47">
        <v>12</v>
      </c>
      <c r="M230" s="47">
        <v>13</v>
      </c>
      <c r="N230" s="47">
        <v>14</v>
      </c>
      <c r="O230" s="47">
        <v>15</v>
      </c>
      <c r="P230" s="47">
        <v>16</v>
      </c>
      <c r="Q230" s="47">
        <v>17</v>
      </c>
      <c r="R230" s="47">
        <v>18</v>
      </c>
      <c r="S230" s="47">
        <v>19</v>
      </c>
      <c r="T230" s="47">
        <v>20</v>
      </c>
      <c r="U230" s="47">
        <v>21</v>
      </c>
      <c r="V230" s="47">
        <v>22</v>
      </c>
      <c r="W230" s="47">
        <v>23</v>
      </c>
      <c r="X230" s="47">
        <v>24</v>
      </c>
      <c r="Y230" s="47">
        <v>25</v>
      </c>
      <c r="Z230" s="47">
        <v>26</v>
      </c>
      <c r="AA230" s="4">
        <v>27</v>
      </c>
      <c r="AB230" s="47">
        <v>28</v>
      </c>
      <c r="AC230" s="47">
        <v>29</v>
      </c>
      <c r="AD230" s="47">
        <v>30</v>
      </c>
      <c r="AE230" s="47">
        <v>31</v>
      </c>
      <c r="AF230" s="47">
        <v>32</v>
      </c>
      <c r="AG230" s="5">
        <v>33</v>
      </c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</row>
    <row r="231" spans="1:147" s="13" customFormat="1" ht="84" thickBot="1">
      <c r="A231" s="87" t="s">
        <v>5</v>
      </c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</row>
    <row r="232" spans="1:147" s="13" customFormat="1" ht="167.25" thickBot="1">
      <c r="A232" s="47">
        <v>11</v>
      </c>
      <c r="B232" s="7" t="s">
        <v>104</v>
      </c>
      <c r="C232" s="47"/>
      <c r="D232" s="47"/>
      <c r="E232" s="47"/>
      <c r="F232" s="47"/>
      <c r="G232" s="47">
        <v>68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>
        <v>9</v>
      </c>
      <c r="W232" s="47"/>
      <c r="X232" s="47"/>
      <c r="Y232" s="47"/>
      <c r="Z232" s="47"/>
      <c r="AA232" s="46"/>
      <c r="AB232" s="47"/>
      <c r="AC232" s="47"/>
      <c r="AD232" s="47"/>
      <c r="AE232" s="47"/>
      <c r="AF232" s="47"/>
      <c r="AG232" s="8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</row>
    <row r="233" spans="1:147" s="13" customFormat="1" ht="250.5" thickBot="1">
      <c r="A233" s="47">
        <v>3</v>
      </c>
      <c r="B233" s="7" t="s">
        <v>137</v>
      </c>
      <c r="C233" s="47"/>
      <c r="D233" s="47"/>
      <c r="E233" s="47"/>
      <c r="F233" s="47"/>
      <c r="G233" s="47"/>
      <c r="H233" s="47"/>
      <c r="I233" s="47">
        <v>25</v>
      </c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6"/>
      <c r="AB233" s="47"/>
      <c r="AC233" s="47"/>
      <c r="AD233" s="47"/>
      <c r="AE233" s="47"/>
      <c r="AF233" s="47"/>
      <c r="AG233" s="8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</row>
    <row r="234" spans="1:147" s="13" customFormat="1" ht="250.5" thickBot="1">
      <c r="A234" s="47">
        <v>14</v>
      </c>
      <c r="B234" s="7" t="s">
        <v>150</v>
      </c>
      <c r="C234" s="47">
        <v>17</v>
      </c>
      <c r="D234" s="47"/>
      <c r="E234" s="47"/>
      <c r="F234" s="47"/>
      <c r="G234" s="47"/>
      <c r="H234" s="47"/>
      <c r="I234" s="47">
        <v>10</v>
      </c>
      <c r="J234" s="47"/>
      <c r="K234" s="47"/>
      <c r="L234" s="47"/>
      <c r="M234" s="47"/>
      <c r="N234" s="47">
        <v>113</v>
      </c>
      <c r="O234" s="47"/>
      <c r="P234" s="47"/>
      <c r="Q234" s="47"/>
      <c r="R234" s="47"/>
      <c r="S234" s="47"/>
      <c r="T234" s="47"/>
      <c r="U234" s="47"/>
      <c r="V234" s="47">
        <v>5</v>
      </c>
      <c r="W234" s="47">
        <v>8</v>
      </c>
      <c r="X234" s="47"/>
      <c r="Y234" s="47"/>
      <c r="Z234" s="47"/>
      <c r="AA234" s="46"/>
      <c r="AB234" s="47"/>
      <c r="AC234" s="47"/>
      <c r="AD234" s="47"/>
      <c r="AE234" s="47"/>
      <c r="AF234" s="47"/>
      <c r="AG234" s="8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</row>
    <row r="235" spans="1:147" s="13" customFormat="1" ht="84" thickBot="1">
      <c r="A235" s="47" t="s">
        <v>27</v>
      </c>
      <c r="B235" s="7" t="s">
        <v>7</v>
      </c>
      <c r="C235" s="47"/>
      <c r="D235" s="47">
        <v>30</v>
      </c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6"/>
      <c r="AB235" s="47"/>
      <c r="AC235" s="47"/>
      <c r="AD235" s="47"/>
      <c r="AE235" s="47"/>
      <c r="AF235" s="47"/>
      <c r="AG235" s="47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</row>
    <row r="236" spans="1:147" s="13" customFormat="1" ht="167.25" thickBot="1">
      <c r="A236" s="47" t="s">
        <v>27</v>
      </c>
      <c r="B236" s="7" t="s">
        <v>43</v>
      </c>
      <c r="C236" s="47">
        <v>30</v>
      </c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6"/>
      <c r="AB236" s="47"/>
      <c r="AC236" s="47"/>
      <c r="AD236" s="47"/>
      <c r="AE236" s="47"/>
      <c r="AF236" s="47"/>
      <c r="AG236" s="47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</row>
    <row r="237" spans="1:147" s="13" customFormat="1" ht="167.25" thickBot="1">
      <c r="A237" s="47">
        <v>71</v>
      </c>
      <c r="B237" s="7" t="s">
        <v>115</v>
      </c>
      <c r="C237" s="47"/>
      <c r="D237" s="47"/>
      <c r="E237" s="47"/>
      <c r="F237" s="47"/>
      <c r="G237" s="47"/>
      <c r="H237" s="47"/>
      <c r="I237" s="47"/>
      <c r="J237" s="47"/>
      <c r="K237" s="47">
        <v>20</v>
      </c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>
        <v>20</v>
      </c>
      <c r="Z237" s="47"/>
      <c r="AA237" s="46"/>
      <c r="AB237" s="47"/>
      <c r="AC237" s="47"/>
      <c r="AD237" s="47"/>
      <c r="AE237" s="47"/>
      <c r="AF237" s="47"/>
      <c r="AG237" s="8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</row>
    <row r="238" spans="1:147" s="13" customFormat="1" ht="84" thickBot="1">
      <c r="A238" s="47"/>
      <c r="B238" s="7" t="s">
        <v>26</v>
      </c>
      <c r="C238" s="47">
        <f aca="true" t="shared" si="32" ref="C238:AG238">SUM(C232:C237)</f>
        <v>47</v>
      </c>
      <c r="D238" s="47">
        <f t="shared" si="32"/>
        <v>30</v>
      </c>
      <c r="E238" s="47">
        <f t="shared" si="32"/>
        <v>0</v>
      </c>
      <c r="F238" s="47">
        <f t="shared" si="32"/>
        <v>0</v>
      </c>
      <c r="G238" s="47">
        <f t="shared" si="32"/>
        <v>68</v>
      </c>
      <c r="H238" s="47">
        <f t="shared" si="32"/>
        <v>0</v>
      </c>
      <c r="I238" s="47">
        <f t="shared" si="32"/>
        <v>35</v>
      </c>
      <c r="J238" s="47">
        <f t="shared" si="32"/>
        <v>0</v>
      </c>
      <c r="K238" s="47">
        <f t="shared" si="32"/>
        <v>20</v>
      </c>
      <c r="L238" s="47">
        <f t="shared" si="32"/>
        <v>0</v>
      </c>
      <c r="M238" s="47">
        <f t="shared" si="32"/>
        <v>0</v>
      </c>
      <c r="N238" s="47">
        <f t="shared" si="32"/>
        <v>113</v>
      </c>
      <c r="O238" s="47">
        <f t="shared" si="32"/>
        <v>0</v>
      </c>
      <c r="P238" s="47">
        <f t="shared" si="32"/>
        <v>0</v>
      </c>
      <c r="Q238" s="47">
        <f t="shared" si="32"/>
        <v>0</v>
      </c>
      <c r="R238" s="47">
        <f t="shared" si="32"/>
        <v>0</v>
      </c>
      <c r="S238" s="47">
        <f t="shared" si="32"/>
        <v>0</v>
      </c>
      <c r="T238" s="47">
        <f t="shared" si="32"/>
        <v>0</v>
      </c>
      <c r="U238" s="47">
        <f t="shared" si="32"/>
        <v>0</v>
      </c>
      <c r="V238" s="47">
        <f t="shared" si="32"/>
        <v>14</v>
      </c>
      <c r="W238" s="47">
        <f t="shared" si="32"/>
        <v>8</v>
      </c>
      <c r="X238" s="47">
        <f t="shared" si="32"/>
        <v>0</v>
      </c>
      <c r="Y238" s="47">
        <f t="shared" si="32"/>
        <v>20</v>
      </c>
      <c r="Z238" s="47">
        <f t="shared" si="32"/>
        <v>0</v>
      </c>
      <c r="AA238" s="46">
        <f t="shared" si="32"/>
        <v>0</v>
      </c>
      <c r="AB238" s="47">
        <f t="shared" si="32"/>
        <v>0</v>
      </c>
      <c r="AC238" s="47">
        <f t="shared" si="32"/>
        <v>0</v>
      </c>
      <c r="AD238" s="47">
        <f t="shared" si="32"/>
        <v>0</v>
      </c>
      <c r="AE238" s="47">
        <f t="shared" si="32"/>
        <v>0</v>
      </c>
      <c r="AF238" s="47">
        <f t="shared" si="32"/>
        <v>0</v>
      </c>
      <c r="AG238" s="47">
        <f t="shared" si="32"/>
        <v>0</v>
      </c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</row>
    <row r="239" spans="1:147" s="13" customFormat="1" ht="84" thickBot="1">
      <c r="A239" s="87" t="s">
        <v>8</v>
      </c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</row>
    <row r="240" spans="1:147" s="13" customFormat="1" ht="250.5" thickBot="1">
      <c r="A240" s="47">
        <v>27</v>
      </c>
      <c r="B240" s="7" t="s">
        <v>38</v>
      </c>
      <c r="C240" s="47"/>
      <c r="D240" s="47"/>
      <c r="E240" s="47"/>
      <c r="F240" s="47"/>
      <c r="G240" s="47"/>
      <c r="H240" s="47"/>
      <c r="I240" s="47">
        <v>100</v>
      </c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6"/>
      <c r="AB240" s="47"/>
      <c r="AC240" s="47"/>
      <c r="AD240" s="47"/>
      <c r="AE240" s="47"/>
      <c r="AF240" s="47"/>
      <c r="AG240" s="47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</row>
    <row r="241" spans="1:147" s="13" customFormat="1" ht="250.5" thickBot="1">
      <c r="A241" s="47">
        <v>49</v>
      </c>
      <c r="B241" s="7" t="s">
        <v>126</v>
      </c>
      <c r="C241" s="47"/>
      <c r="D241" s="47"/>
      <c r="E241" s="47"/>
      <c r="F241" s="47"/>
      <c r="G241" s="47"/>
      <c r="H241" s="47">
        <v>88</v>
      </c>
      <c r="I241" s="47">
        <v>21</v>
      </c>
      <c r="J241" s="47"/>
      <c r="K241" s="47"/>
      <c r="L241" s="47"/>
      <c r="M241" s="47">
        <v>34</v>
      </c>
      <c r="N241" s="47"/>
      <c r="O241" s="47"/>
      <c r="P241" s="47"/>
      <c r="Q241" s="47"/>
      <c r="R241" s="47"/>
      <c r="S241" s="47"/>
      <c r="T241" s="47"/>
      <c r="U241" s="47"/>
      <c r="V241" s="47"/>
      <c r="W241" s="47">
        <v>2</v>
      </c>
      <c r="X241" s="47">
        <v>2.5</v>
      </c>
      <c r="Y241" s="47"/>
      <c r="Z241" s="47"/>
      <c r="AA241" s="46"/>
      <c r="AB241" s="47"/>
      <c r="AC241" s="47"/>
      <c r="AD241" s="47"/>
      <c r="AE241" s="47"/>
      <c r="AF241" s="47"/>
      <c r="AG241" s="8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</row>
    <row r="242" spans="1:147" s="13" customFormat="1" ht="167.25" thickBot="1">
      <c r="A242" s="47">
        <v>45</v>
      </c>
      <c r="B242" s="7" t="s">
        <v>172</v>
      </c>
      <c r="C242" s="47"/>
      <c r="D242" s="47"/>
      <c r="E242" s="47">
        <v>1.7</v>
      </c>
      <c r="F242" s="47"/>
      <c r="G242" s="47"/>
      <c r="H242" s="47"/>
      <c r="I242" s="9">
        <v>181.8</v>
      </c>
      <c r="J242" s="9"/>
      <c r="K242" s="47"/>
      <c r="L242" s="47"/>
      <c r="M242" s="47">
        <v>81</v>
      </c>
      <c r="N242" s="47"/>
      <c r="O242" s="47"/>
      <c r="P242" s="47"/>
      <c r="Q242" s="47"/>
      <c r="R242" s="47"/>
      <c r="S242" s="47"/>
      <c r="T242" s="47"/>
      <c r="U242" s="47"/>
      <c r="V242" s="47">
        <v>7</v>
      </c>
      <c r="W242" s="47"/>
      <c r="X242" s="47"/>
      <c r="Y242" s="47">
        <v>4</v>
      </c>
      <c r="Z242" s="47"/>
      <c r="AA242" s="46"/>
      <c r="AB242" s="47"/>
      <c r="AC242" s="47"/>
      <c r="AD242" s="47"/>
      <c r="AE242" s="47"/>
      <c r="AF242" s="47"/>
      <c r="AG242" s="8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</row>
    <row r="243" spans="1:147" s="13" customFormat="1" ht="84" thickBot="1">
      <c r="A243" s="47">
        <v>25</v>
      </c>
      <c r="B243" s="7" t="s">
        <v>31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>
        <v>200</v>
      </c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6"/>
      <c r="AB243" s="47"/>
      <c r="AC243" s="47"/>
      <c r="AD243" s="47"/>
      <c r="AE243" s="47"/>
      <c r="AF243" s="47"/>
      <c r="AG243" s="8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</row>
    <row r="244" spans="1:147" s="13" customFormat="1" ht="84" thickBot="1">
      <c r="A244" s="47" t="s">
        <v>27</v>
      </c>
      <c r="B244" s="7" t="s">
        <v>25</v>
      </c>
      <c r="C244" s="47">
        <v>80</v>
      </c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6"/>
      <c r="AB244" s="47"/>
      <c r="AC244" s="47"/>
      <c r="AD244" s="47"/>
      <c r="AE244" s="47"/>
      <c r="AF244" s="47"/>
      <c r="AG244" s="47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</row>
    <row r="245" spans="1:147" s="13" customFormat="1" ht="84" thickBot="1">
      <c r="A245" s="47" t="s">
        <v>27</v>
      </c>
      <c r="B245" s="7" t="s">
        <v>7</v>
      </c>
      <c r="C245" s="47"/>
      <c r="D245" s="47">
        <v>40</v>
      </c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6"/>
      <c r="AB245" s="47"/>
      <c r="AC245" s="47"/>
      <c r="AD245" s="47"/>
      <c r="AE245" s="47"/>
      <c r="AF245" s="47"/>
      <c r="AG245" s="47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</row>
    <row r="246" spans="1:147" s="13" customFormat="1" ht="84" thickBot="1">
      <c r="A246" s="47"/>
      <c r="B246" s="7" t="s">
        <v>26</v>
      </c>
      <c r="C246" s="47">
        <f aca="true" t="shared" si="33" ref="C246:AG246">SUM(C240:C245)</f>
        <v>80</v>
      </c>
      <c r="D246" s="47">
        <f t="shared" si="33"/>
        <v>40</v>
      </c>
      <c r="E246" s="47">
        <f t="shared" si="33"/>
        <v>1.7</v>
      </c>
      <c r="F246" s="47">
        <f t="shared" si="33"/>
        <v>0</v>
      </c>
      <c r="G246" s="47">
        <f t="shared" si="33"/>
        <v>0</v>
      </c>
      <c r="H246" s="47">
        <f t="shared" si="33"/>
        <v>88</v>
      </c>
      <c r="I246" s="47">
        <f t="shared" si="33"/>
        <v>302.8</v>
      </c>
      <c r="J246" s="47">
        <f t="shared" si="33"/>
        <v>0</v>
      </c>
      <c r="K246" s="47">
        <f t="shared" si="33"/>
        <v>0</v>
      </c>
      <c r="L246" s="47">
        <f t="shared" si="33"/>
        <v>200</v>
      </c>
      <c r="M246" s="47">
        <f t="shared" si="33"/>
        <v>115</v>
      </c>
      <c r="N246" s="47">
        <f t="shared" si="33"/>
        <v>0</v>
      </c>
      <c r="O246" s="47">
        <f t="shared" si="33"/>
        <v>0</v>
      </c>
      <c r="P246" s="47">
        <f t="shared" si="33"/>
        <v>0</v>
      </c>
      <c r="Q246" s="47">
        <f t="shared" si="33"/>
        <v>0</v>
      </c>
      <c r="R246" s="47">
        <f t="shared" si="33"/>
        <v>0</v>
      </c>
      <c r="S246" s="47">
        <f t="shared" si="33"/>
        <v>0</v>
      </c>
      <c r="T246" s="47">
        <f t="shared" si="33"/>
        <v>0</v>
      </c>
      <c r="U246" s="47">
        <f t="shared" si="33"/>
        <v>0</v>
      </c>
      <c r="V246" s="47">
        <f t="shared" si="33"/>
        <v>7</v>
      </c>
      <c r="W246" s="47">
        <f t="shared" si="33"/>
        <v>2</v>
      </c>
      <c r="X246" s="47">
        <f t="shared" si="33"/>
        <v>2.5</v>
      </c>
      <c r="Y246" s="47">
        <f t="shared" si="33"/>
        <v>4</v>
      </c>
      <c r="Z246" s="47">
        <f t="shared" si="33"/>
        <v>0</v>
      </c>
      <c r="AA246" s="46">
        <f t="shared" si="33"/>
        <v>0</v>
      </c>
      <c r="AB246" s="47">
        <f t="shared" si="33"/>
        <v>0</v>
      </c>
      <c r="AC246" s="47">
        <f t="shared" si="33"/>
        <v>0</v>
      </c>
      <c r="AD246" s="47">
        <f t="shared" si="33"/>
        <v>0</v>
      </c>
      <c r="AE246" s="47">
        <f t="shared" si="33"/>
        <v>0</v>
      </c>
      <c r="AF246" s="47">
        <f t="shared" si="33"/>
        <v>0</v>
      </c>
      <c r="AG246" s="47">
        <f t="shared" si="33"/>
        <v>0</v>
      </c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</row>
    <row r="247" spans="1:147" s="13" customFormat="1" ht="84" thickBot="1">
      <c r="A247" s="87" t="s">
        <v>59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</row>
    <row r="248" spans="1:147" s="13" customFormat="1" ht="84" thickBot="1">
      <c r="A248" s="47">
        <v>57</v>
      </c>
      <c r="B248" s="7" t="s">
        <v>6</v>
      </c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>
        <v>15</v>
      </c>
      <c r="Z248" s="47"/>
      <c r="AA248" s="4">
        <v>1</v>
      </c>
      <c r="AB248" s="47"/>
      <c r="AC248" s="47"/>
      <c r="AD248" s="47"/>
      <c r="AE248" s="47"/>
      <c r="AF248" s="47"/>
      <c r="AG248" s="8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</row>
    <row r="249" spans="1:147" s="13" customFormat="1" ht="84" thickBot="1">
      <c r="A249" s="47">
        <v>18</v>
      </c>
      <c r="B249" s="7" t="s">
        <v>33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>
        <v>54</v>
      </c>
      <c r="R249" s="47"/>
      <c r="S249" s="47"/>
      <c r="T249" s="47"/>
      <c r="U249" s="47"/>
      <c r="V249" s="47">
        <v>8</v>
      </c>
      <c r="W249" s="47"/>
      <c r="X249" s="47">
        <v>80</v>
      </c>
      <c r="Y249" s="47"/>
      <c r="Z249" s="47"/>
      <c r="AA249" s="46"/>
      <c r="AB249" s="47"/>
      <c r="AC249" s="47"/>
      <c r="AD249" s="47"/>
      <c r="AE249" s="47"/>
      <c r="AF249" s="47"/>
      <c r="AG249" s="8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</row>
    <row r="250" spans="1:147" s="13" customFormat="1" ht="167.25" thickBot="1">
      <c r="A250" s="47" t="s">
        <v>27</v>
      </c>
      <c r="B250" s="7" t="s">
        <v>43</v>
      </c>
      <c r="C250" s="47">
        <v>30</v>
      </c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6"/>
      <c r="AB250" s="47"/>
      <c r="AC250" s="47"/>
      <c r="AD250" s="47"/>
      <c r="AE250" s="47"/>
      <c r="AF250" s="47"/>
      <c r="AG250" s="47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</row>
    <row r="251" spans="1:147" s="13" customFormat="1" ht="84" thickBot="1">
      <c r="A251" s="47"/>
      <c r="B251" s="7" t="s">
        <v>26</v>
      </c>
      <c r="C251" s="47">
        <f>C248+C249+C250</f>
        <v>30</v>
      </c>
      <c r="D251" s="47">
        <f aca="true" t="shared" si="34" ref="D251:AG251">D248+D249+D250</f>
        <v>0</v>
      </c>
      <c r="E251" s="47">
        <f t="shared" si="34"/>
        <v>0</v>
      </c>
      <c r="F251" s="47">
        <f t="shared" si="34"/>
        <v>0</v>
      </c>
      <c r="G251" s="47">
        <f t="shared" si="34"/>
        <v>0</v>
      </c>
      <c r="H251" s="47">
        <f t="shared" si="34"/>
        <v>0</v>
      </c>
      <c r="I251" s="47">
        <f t="shared" si="34"/>
        <v>0</v>
      </c>
      <c r="J251" s="47">
        <f t="shared" si="34"/>
        <v>0</v>
      </c>
      <c r="K251" s="47">
        <f t="shared" si="34"/>
        <v>0</v>
      </c>
      <c r="L251" s="47">
        <f t="shared" si="34"/>
        <v>0</v>
      </c>
      <c r="M251" s="47">
        <f t="shared" si="34"/>
        <v>0</v>
      </c>
      <c r="N251" s="47">
        <f t="shared" si="34"/>
        <v>0</v>
      </c>
      <c r="O251" s="47">
        <f t="shared" si="34"/>
        <v>0</v>
      </c>
      <c r="P251" s="47">
        <f t="shared" si="34"/>
        <v>0</v>
      </c>
      <c r="Q251" s="47">
        <f t="shared" si="34"/>
        <v>54</v>
      </c>
      <c r="R251" s="47">
        <f t="shared" si="34"/>
        <v>0</v>
      </c>
      <c r="S251" s="47">
        <f t="shared" si="34"/>
        <v>0</v>
      </c>
      <c r="T251" s="47">
        <f t="shared" si="34"/>
        <v>0</v>
      </c>
      <c r="U251" s="47">
        <f t="shared" si="34"/>
        <v>0</v>
      </c>
      <c r="V251" s="47">
        <f t="shared" si="34"/>
        <v>8</v>
      </c>
      <c r="W251" s="47">
        <f t="shared" si="34"/>
        <v>0</v>
      </c>
      <c r="X251" s="47">
        <f t="shared" si="34"/>
        <v>80</v>
      </c>
      <c r="Y251" s="47">
        <f t="shared" si="34"/>
        <v>15</v>
      </c>
      <c r="Z251" s="47">
        <f t="shared" si="34"/>
        <v>0</v>
      </c>
      <c r="AA251" s="47">
        <f t="shared" si="34"/>
        <v>1</v>
      </c>
      <c r="AB251" s="47">
        <f t="shared" si="34"/>
        <v>0</v>
      </c>
      <c r="AC251" s="47">
        <f t="shared" si="34"/>
        <v>0</v>
      </c>
      <c r="AD251" s="47">
        <f t="shared" si="34"/>
        <v>0</v>
      </c>
      <c r="AE251" s="47">
        <f t="shared" si="34"/>
        <v>0</v>
      </c>
      <c r="AF251" s="47">
        <f t="shared" si="34"/>
        <v>0</v>
      </c>
      <c r="AG251" s="47">
        <f t="shared" si="34"/>
        <v>0</v>
      </c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</row>
    <row r="252" spans="1:147" s="13" customFormat="1" ht="167.25" thickBot="1">
      <c r="A252" s="47"/>
      <c r="B252" s="7" t="s">
        <v>110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6"/>
      <c r="AB252" s="47"/>
      <c r="AC252" s="47"/>
      <c r="AD252" s="47"/>
      <c r="AE252" s="47"/>
      <c r="AF252" s="47">
        <v>1.2</v>
      </c>
      <c r="AG252" s="47">
        <v>3</v>
      </c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</row>
    <row r="253" spans="1:147" s="13" customFormat="1" ht="84" thickBot="1">
      <c r="A253" s="47"/>
      <c r="B253" s="7" t="s">
        <v>9</v>
      </c>
      <c r="C253" s="47">
        <f aca="true" t="shared" si="35" ref="C253:AE253">SUM(C238+C246+C251)</f>
        <v>157</v>
      </c>
      <c r="D253" s="47">
        <f t="shared" si="35"/>
        <v>70</v>
      </c>
      <c r="E253" s="47">
        <f t="shared" si="35"/>
        <v>1.7</v>
      </c>
      <c r="F253" s="47">
        <f t="shared" si="35"/>
        <v>0</v>
      </c>
      <c r="G253" s="47">
        <f t="shared" si="35"/>
        <v>68</v>
      </c>
      <c r="H253" s="47">
        <f t="shared" si="35"/>
        <v>88</v>
      </c>
      <c r="I253" s="47">
        <f t="shared" si="35"/>
        <v>337.8</v>
      </c>
      <c r="J253" s="47">
        <f t="shared" si="35"/>
        <v>0</v>
      </c>
      <c r="K253" s="47">
        <f t="shared" si="35"/>
        <v>20</v>
      </c>
      <c r="L253" s="47">
        <f t="shared" si="35"/>
        <v>200</v>
      </c>
      <c r="M253" s="47">
        <f t="shared" si="35"/>
        <v>115</v>
      </c>
      <c r="N253" s="47">
        <f t="shared" si="35"/>
        <v>113</v>
      </c>
      <c r="O253" s="47">
        <f t="shared" si="35"/>
        <v>0</v>
      </c>
      <c r="P253" s="47">
        <f t="shared" si="35"/>
        <v>0</v>
      </c>
      <c r="Q253" s="47">
        <f t="shared" si="35"/>
        <v>54</v>
      </c>
      <c r="R253" s="47">
        <f t="shared" si="35"/>
        <v>0</v>
      </c>
      <c r="S253" s="47">
        <f t="shared" si="35"/>
        <v>0</v>
      </c>
      <c r="T253" s="47">
        <f t="shared" si="35"/>
        <v>0</v>
      </c>
      <c r="U253" s="47">
        <f t="shared" si="35"/>
        <v>0</v>
      </c>
      <c r="V253" s="47">
        <f t="shared" si="35"/>
        <v>29</v>
      </c>
      <c r="W253" s="47">
        <f t="shared" si="35"/>
        <v>10</v>
      </c>
      <c r="X253" s="47">
        <f t="shared" si="35"/>
        <v>82.5</v>
      </c>
      <c r="Y253" s="47">
        <f t="shared" si="35"/>
        <v>39</v>
      </c>
      <c r="Z253" s="47">
        <f t="shared" si="35"/>
        <v>0</v>
      </c>
      <c r="AA253" s="47">
        <f t="shared" si="35"/>
        <v>1</v>
      </c>
      <c r="AB253" s="47">
        <f t="shared" si="35"/>
        <v>0</v>
      </c>
      <c r="AC253" s="47">
        <f t="shared" si="35"/>
        <v>0</v>
      </c>
      <c r="AD253" s="47">
        <f t="shared" si="35"/>
        <v>0</v>
      </c>
      <c r="AE253" s="47">
        <f t="shared" si="35"/>
        <v>0</v>
      </c>
      <c r="AF253" s="47">
        <v>1.2</v>
      </c>
      <c r="AG253" s="47">
        <v>3</v>
      </c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</row>
    <row r="254" spans="1:147" s="13" customFormat="1" ht="83.25" customHeight="1">
      <c r="A254" s="87" t="s">
        <v>64</v>
      </c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</row>
    <row r="255" spans="1:147" s="14" customFormat="1" ht="84" thickBot="1">
      <c r="A255" s="87" t="s">
        <v>19</v>
      </c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</row>
    <row r="256" spans="1:147" ht="68.25" customHeight="1">
      <c r="A256" s="89" t="s">
        <v>69</v>
      </c>
      <c r="B256" s="87" t="s">
        <v>20</v>
      </c>
      <c r="C256" s="86" t="s">
        <v>25</v>
      </c>
      <c r="D256" s="86" t="s">
        <v>7</v>
      </c>
      <c r="E256" s="86" t="s">
        <v>76</v>
      </c>
      <c r="F256" s="86" t="s">
        <v>77</v>
      </c>
      <c r="G256" s="86" t="s">
        <v>78</v>
      </c>
      <c r="H256" s="86" t="s">
        <v>79</v>
      </c>
      <c r="I256" s="86" t="s">
        <v>80</v>
      </c>
      <c r="J256" s="86" t="s">
        <v>81</v>
      </c>
      <c r="K256" s="86" t="s">
        <v>82</v>
      </c>
      <c r="L256" s="86" t="s">
        <v>68</v>
      </c>
      <c r="M256" s="86" t="s">
        <v>83</v>
      </c>
      <c r="N256" s="86" t="s">
        <v>84</v>
      </c>
      <c r="O256" s="86" t="s">
        <v>99</v>
      </c>
      <c r="P256" s="86" t="s">
        <v>100</v>
      </c>
      <c r="Q256" s="86" t="s">
        <v>85</v>
      </c>
      <c r="R256" s="86" t="s">
        <v>86</v>
      </c>
      <c r="S256" s="86" t="s">
        <v>87</v>
      </c>
      <c r="T256" s="86" t="s">
        <v>88</v>
      </c>
      <c r="U256" s="86" t="s">
        <v>89</v>
      </c>
      <c r="V256" s="86" t="s">
        <v>90</v>
      </c>
      <c r="W256" s="86" t="s">
        <v>91</v>
      </c>
      <c r="X256" s="86" t="s">
        <v>92</v>
      </c>
      <c r="Y256" s="86" t="s">
        <v>93</v>
      </c>
      <c r="Z256" s="86" t="s">
        <v>94</v>
      </c>
      <c r="AA256" s="88" t="s">
        <v>95</v>
      </c>
      <c r="AB256" s="86" t="s">
        <v>73</v>
      </c>
      <c r="AC256" s="88" t="s">
        <v>74</v>
      </c>
      <c r="AD256" s="86" t="s">
        <v>75</v>
      </c>
      <c r="AE256" s="86" t="s">
        <v>96</v>
      </c>
      <c r="AF256" s="86" t="s">
        <v>97</v>
      </c>
      <c r="AG256" s="86" t="s">
        <v>35</v>
      </c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</row>
    <row r="257" spans="1:147" ht="402" customHeight="1">
      <c r="A257" s="89"/>
      <c r="B257" s="87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8"/>
      <c r="AB257" s="86"/>
      <c r="AC257" s="88"/>
      <c r="AD257" s="86"/>
      <c r="AE257" s="86"/>
      <c r="AF257" s="86"/>
      <c r="AG257" s="86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</row>
    <row r="258" spans="1:147" ht="84" thickBot="1">
      <c r="A258" s="47">
        <v>1</v>
      </c>
      <c r="B258" s="4">
        <v>2</v>
      </c>
      <c r="C258" s="47">
        <v>3</v>
      </c>
      <c r="D258" s="47">
        <v>4</v>
      </c>
      <c r="E258" s="47">
        <v>5</v>
      </c>
      <c r="F258" s="47">
        <v>6</v>
      </c>
      <c r="G258" s="47">
        <v>7</v>
      </c>
      <c r="H258" s="47" t="s">
        <v>36</v>
      </c>
      <c r="I258" s="47">
        <v>9</v>
      </c>
      <c r="J258" s="47">
        <v>10</v>
      </c>
      <c r="K258" s="47">
        <v>11</v>
      </c>
      <c r="L258" s="47">
        <v>12</v>
      </c>
      <c r="M258" s="47">
        <v>13</v>
      </c>
      <c r="N258" s="47">
        <v>14</v>
      </c>
      <c r="O258" s="47">
        <v>15</v>
      </c>
      <c r="P258" s="47">
        <v>16</v>
      </c>
      <c r="Q258" s="47">
        <v>17</v>
      </c>
      <c r="R258" s="47">
        <v>18</v>
      </c>
      <c r="S258" s="47">
        <v>19</v>
      </c>
      <c r="T258" s="47">
        <v>20</v>
      </c>
      <c r="U258" s="47">
        <v>21</v>
      </c>
      <c r="V258" s="47">
        <v>22</v>
      </c>
      <c r="W258" s="47">
        <v>23</v>
      </c>
      <c r="X258" s="47">
        <v>24</v>
      </c>
      <c r="Y258" s="47">
        <v>25</v>
      </c>
      <c r="Z258" s="47">
        <v>26</v>
      </c>
      <c r="AA258" s="4">
        <v>27</v>
      </c>
      <c r="AB258" s="47">
        <v>28</v>
      </c>
      <c r="AC258" s="47">
        <v>29</v>
      </c>
      <c r="AD258" s="47">
        <v>30</v>
      </c>
      <c r="AE258" s="47">
        <v>31</v>
      </c>
      <c r="AF258" s="47">
        <v>32</v>
      </c>
      <c r="AG258" s="5">
        <v>33</v>
      </c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</row>
    <row r="259" spans="1:147" s="3" customFormat="1" ht="84" thickBot="1">
      <c r="A259" s="87" t="s">
        <v>5</v>
      </c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</row>
    <row r="260" spans="1:33" s="2" customFormat="1" ht="166.5">
      <c r="A260" s="47">
        <v>9</v>
      </c>
      <c r="B260" s="7" t="s">
        <v>130</v>
      </c>
      <c r="C260" s="47"/>
      <c r="D260" s="47"/>
      <c r="E260" s="47"/>
      <c r="F260" s="47">
        <v>62</v>
      </c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>
        <v>123</v>
      </c>
      <c r="R260" s="47"/>
      <c r="S260" s="47"/>
      <c r="T260" s="47"/>
      <c r="U260" s="47"/>
      <c r="V260" s="47">
        <v>6</v>
      </c>
      <c r="W260" s="47"/>
      <c r="X260" s="47"/>
      <c r="Y260" s="47">
        <v>6</v>
      </c>
      <c r="Z260" s="47"/>
      <c r="AA260" s="46"/>
      <c r="AB260" s="47"/>
      <c r="AC260" s="47"/>
      <c r="AD260" s="47"/>
      <c r="AE260" s="47"/>
      <c r="AF260" s="47"/>
      <c r="AG260" s="8"/>
    </row>
    <row r="261" spans="1:33" s="2" customFormat="1" ht="83.25">
      <c r="A261" s="47">
        <v>38</v>
      </c>
      <c r="B261" s="7" t="s">
        <v>103</v>
      </c>
      <c r="C261" s="47"/>
      <c r="D261" s="47"/>
      <c r="E261" s="47"/>
      <c r="F261" s="47"/>
      <c r="G261" s="47"/>
      <c r="H261" s="47"/>
      <c r="I261" s="9"/>
      <c r="J261" s="9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>
        <v>40</v>
      </c>
      <c r="Y261" s="47"/>
      <c r="Z261" s="47"/>
      <c r="AA261" s="46"/>
      <c r="AB261" s="47"/>
      <c r="AC261" s="47"/>
      <c r="AD261" s="47"/>
      <c r="AE261" s="47"/>
      <c r="AF261" s="47"/>
      <c r="AG261" s="8"/>
    </row>
    <row r="262" spans="1:33" s="2" customFormat="1" ht="83.25">
      <c r="A262" s="47">
        <v>36</v>
      </c>
      <c r="B262" s="7" t="s">
        <v>57</v>
      </c>
      <c r="C262" s="47"/>
      <c r="D262" s="47"/>
      <c r="E262" s="47"/>
      <c r="F262" s="47"/>
      <c r="G262" s="47"/>
      <c r="H262" s="47"/>
      <c r="I262" s="9"/>
      <c r="J262" s="9"/>
      <c r="K262" s="47"/>
      <c r="L262" s="47"/>
      <c r="M262" s="47"/>
      <c r="N262" s="47"/>
      <c r="O262" s="47"/>
      <c r="P262" s="47"/>
      <c r="Q262" s="47">
        <v>100</v>
      </c>
      <c r="R262" s="47"/>
      <c r="S262" s="47"/>
      <c r="T262" s="47"/>
      <c r="U262" s="47"/>
      <c r="V262" s="47"/>
      <c r="W262" s="47"/>
      <c r="X262" s="47"/>
      <c r="Y262" s="47">
        <v>20</v>
      </c>
      <c r="Z262" s="47"/>
      <c r="AA262" s="46"/>
      <c r="AB262" s="47">
        <v>4</v>
      </c>
      <c r="AC262" s="47"/>
      <c r="AD262" s="47"/>
      <c r="AE262" s="47"/>
      <c r="AF262" s="47"/>
      <c r="AG262" s="8"/>
    </row>
    <row r="263" spans="1:33" s="2" customFormat="1" ht="83.25">
      <c r="A263" s="47" t="s">
        <v>27</v>
      </c>
      <c r="B263" s="7" t="s">
        <v>7</v>
      </c>
      <c r="C263" s="47"/>
      <c r="D263" s="47">
        <v>30</v>
      </c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6"/>
      <c r="AB263" s="47"/>
      <c r="AC263" s="47"/>
      <c r="AD263" s="47"/>
      <c r="AE263" s="47"/>
      <c r="AF263" s="47"/>
      <c r="AG263" s="47"/>
    </row>
    <row r="264" spans="1:33" s="2" customFormat="1" ht="166.5">
      <c r="A264" s="47">
        <v>68</v>
      </c>
      <c r="B264" s="7" t="s">
        <v>138</v>
      </c>
      <c r="C264" s="47">
        <v>50</v>
      </c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>
        <v>15</v>
      </c>
      <c r="U264" s="47"/>
      <c r="V264" s="47">
        <v>12</v>
      </c>
      <c r="W264" s="47"/>
      <c r="X264" s="47"/>
      <c r="Y264" s="47"/>
      <c r="Z264" s="47"/>
      <c r="AA264" s="46"/>
      <c r="AB264" s="47"/>
      <c r="AC264" s="47"/>
      <c r="AD264" s="47"/>
      <c r="AE264" s="47"/>
      <c r="AF264" s="47"/>
      <c r="AG264" s="8"/>
    </row>
    <row r="265" spans="1:147" ht="84" thickBot="1">
      <c r="A265" s="47"/>
      <c r="B265" s="7" t="s">
        <v>26</v>
      </c>
      <c r="C265" s="47">
        <f>C260+C261+C262+C263+C264</f>
        <v>50</v>
      </c>
      <c r="D265" s="47">
        <f aca="true" t="shared" si="36" ref="D265:AG265">D260+D261+D262+D263+D264</f>
        <v>30</v>
      </c>
      <c r="E265" s="47">
        <f t="shared" si="36"/>
        <v>0</v>
      </c>
      <c r="F265" s="47">
        <f t="shared" si="36"/>
        <v>62</v>
      </c>
      <c r="G265" s="47">
        <f t="shared" si="36"/>
        <v>0</v>
      </c>
      <c r="H265" s="47">
        <f t="shared" si="36"/>
        <v>0</v>
      </c>
      <c r="I265" s="47">
        <f t="shared" si="36"/>
        <v>0</v>
      </c>
      <c r="J265" s="47">
        <f t="shared" si="36"/>
        <v>0</v>
      </c>
      <c r="K265" s="47">
        <f t="shared" si="36"/>
        <v>0</v>
      </c>
      <c r="L265" s="47">
        <f t="shared" si="36"/>
        <v>0</v>
      </c>
      <c r="M265" s="47">
        <f t="shared" si="36"/>
        <v>0</v>
      </c>
      <c r="N265" s="47">
        <f t="shared" si="36"/>
        <v>0</v>
      </c>
      <c r="O265" s="47">
        <f t="shared" si="36"/>
        <v>0</v>
      </c>
      <c r="P265" s="47">
        <f t="shared" si="36"/>
        <v>0</v>
      </c>
      <c r="Q265" s="47">
        <f t="shared" si="36"/>
        <v>223</v>
      </c>
      <c r="R265" s="47">
        <f t="shared" si="36"/>
        <v>0</v>
      </c>
      <c r="S265" s="47">
        <f t="shared" si="36"/>
        <v>0</v>
      </c>
      <c r="T265" s="47">
        <f t="shared" si="36"/>
        <v>15</v>
      </c>
      <c r="U265" s="47">
        <f t="shared" si="36"/>
        <v>0</v>
      </c>
      <c r="V265" s="47">
        <f t="shared" si="36"/>
        <v>18</v>
      </c>
      <c r="W265" s="47">
        <f t="shared" si="36"/>
        <v>0</v>
      </c>
      <c r="X265" s="47">
        <f t="shared" si="36"/>
        <v>40</v>
      </c>
      <c r="Y265" s="47">
        <f t="shared" si="36"/>
        <v>26</v>
      </c>
      <c r="Z265" s="47">
        <f t="shared" si="36"/>
        <v>0</v>
      </c>
      <c r="AA265" s="47">
        <f t="shared" si="36"/>
        <v>0</v>
      </c>
      <c r="AB265" s="47">
        <f t="shared" si="36"/>
        <v>4</v>
      </c>
      <c r="AC265" s="47">
        <f t="shared" si="36"/>
        <v>0</v>
      </c>
      <c r="AD265" s="47">
        <f t="shared" si="36"/>
        <v>0</v>
      </c>
      <c r="AE265" s="47">
        <f t="shared" si="36"/>
        <v>0</v>
      </c>
      <c r="AF265" s="47">
        <f t="shared" si="36"/>
        <v>0</v>
      </c>
      <c r="AG265" s="47">
        <f t="shared" si="36"/>
        <v>0</v>
      </c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</row>
    <row r="266" spans="1:147" s="3" customFormat="1" ht="84" thickBot="1">
      <c r="A266" s="87" t="s">
        <v>8</v>
      </c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</row>
    <row r="267" spans="1:33" s="2" customFormat="1" ht="166.5">
      <c r="A267" s="47">
        <v>4</v>
      </c>
      <c r="B267" s="7" t="s">
        <v>136</v>
      </c>
      <c r="C267" s="47"/>
      <c r="D267" s="47"/>
      <c r="E267" s="47"/>
      <c r="F267" s="47"/>
      <c r="G267" s="47"/>
      <c r="H267" s="47"/>
      <c r="I267" s="47">
        <v>100</v>
      </c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6"/>
      <c r="AB267" s="47"/>
      <c r="AC267" s="47"/>
      <c r="AD267" s="47"/>
      <c r="AE267" s="47"/>
      <c r="AF267" s="47"/>
      <c r="AG267" s="8"/>
    </row>
    <row r="268" spans="1:34" s="2" customFormat="1" ht="166.5">
      <c r="A268" s="47">
        <v>59</v>
      </c>
      <c r="B268" s="7" t="s">
        <v>159</v>
      </c>
      <c r="C268" s="47"/>
      <c r="D268" s="47"/>
      <c r="E268" s="47"/>
      <c r="F268" s="47"/>
      <c r="G268" s="47"/>
      <c r="H268" s="47">
        <v>38</v>
      </c>
      <c r="I268" s="47">
        <v>41</v>
      </c>
      <c r="J268" s="47"/>
      <c r="K268" s="47"/>
      <c r="L268" s="47"/>
      <c r="M268" s="47">
        <v>24</v>
      </c>
      <c r="N268" s="47">
        <v>35</v>
      </c>
      <c r="O268" s="47"/>
      <c r="P268" s="47"/>
      <c r="Q268" s="47"/>
      <c r="R268" s="47"/>
      <c r="S268" s="47"/>
      <c r="T268" s="47"/>
      <c r="U268" s="47">
        <v>5</v>
      </c>
      <c r="V268" s="47">
        <v>4</v>
      </c>
      <c r="W268" s="47"/>
      <c r="X268" s="47"/>
      <c r="Y268" s="47"/>
      <c r="Z268" s="47"/>
      <c r="AA268" s="46"/>
      <c r="AB268" s="47"/>
      <c r="AC268" s="47"/>
      <c r="AD268" s="47"/>
      <c r="AE268" s="47"/>
      <c r="AF268" s="47"/>
      <c r="AG268" s="8"/>
      <c r="AH268" s="11"/>
    </row>
    <row r="269" spans="1:34" s="2" customFormat="1" ht="83.25">
      <c r="A269" s="47">
        <v>21</v>
      </c>
      <c r="B269" s="7" t="s">
        <v>121</v>
      </c>
      <c r="C269" s="47"/>
      <c r="D269" s="47"/>
      <c r="E269" s="47"/>
      <c r="F269" s="47"/>
      <c r="G269" s="47"/>
      <c r="H269" s="47">
        <v>198</v>
      </c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9</v>
      </c>
      <c r="W269" s="47"/>
      <c r="X269" s="47"/>
      <c r="Y269" s="47"/>
      <c r="Z269" s="47"/>
      <c r="AA269" s="46"/>
      <c r="AB269" s="47"/>
      <c r="AC269" s="47"/>
      <c r="AD269" s="47"/>
      <c r="AE269" s="47"/>
      <c r="AF269" s="47"/>
      <c r="AG269" s="8"/>
      <c r="AH269" s="11"/>
    </row>
    <row r="270" spans="1:34" s="2" customFormat="1" ht="83.25">
      <c r="A270" s="47">
        <v>42</v>
      </c>
      <c r="B270" s="7" t="s">
        <v>127</v>
      </c>
      <c r="C270" s="47"/>
      <c r="D270" s="47"/>
      <c r="E270" s="47">
        <v>0.6</v>
      </c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>
        <v>13</v>
      </c>
      <c r="V270" s="47">
        <v>0.6</v>
      </c>
      <c r="W270" s="47"/>
      <c r="X270" s="47"/>
      <c r="Y270" s="47"/>
      <c r="Z270" s="47"/>
      <c r="AA270" s="46"/>
      <c r="AB270" s="47"/>
      <c r="AC270" s="47"/>
      <c r="AD270" s="47"/>
      <c r="AE270" s="47"/>
      <c r="AF270" s="47"/>
      <c r="AG270" s="8"/>
      <c r="AH270" s="11"/>
    </row>
    <row r="271" spans="1:34" s="2" customFormat="1" ht="83.25">
      <c r="A271" s="47">
        <v>26</v>
      </c>
      <c r="B271" s="7" t="s">
        <v>128</v>
      </c>
      <c r="C271" s="47"/>
      <c r="D271" s="47"/>
      <c r="E271" s="47"/>
      <c r="F271" s="47">
        <v>7</v>
      </c>
      <c r="G271" s="47"/>
      <c r="H271" s="47"/>
      <c r="I271" s="47">
        <v>64</v>
      </c>
      <c r="J271" s="47"/>
      <c r="K271" s="47"/>
      <c r="L271" s="47"/>
      <c r="M271" s="47">
        <v>40</v>
      </c>
      <c r="N271" s="47"/>
      <c r="O271" s="5"/>
      <c r="P271" s="47"/>
      <c r="Q271" s="47"/>
      <c r="R271" s="47"/>
      <c r="S271" s="47"/>
      <c r="T271" s="47"/>
      <c r="U271" s="47"/>
      <c r="V271" s="47">
        <v>3.5</v>
      </c>
      <c r="W271" s="47"/>
      <c r="X271" s="47"/>
      <c r="Y271" s="47"/>
      <c r="Z271" s="47"/>
      <c r="AA271" s="46"/>
      <c r="AB271" s="47"/>
      <c r="AC271" s="47"/>
      <c r="AD271" s="47"/>
      <c r="AE271" s="47"/>
      <c r="AF271" s="47"/>
      <c r="AG271" s="8"/>
      <c r="AH271" s="11"/>
    </row>
    <row r="272" spans="1:147" ht="166.5">
      <c r="A272" s="51">
        <v>62</v>
      </c>
      <c r="B272" s="7" t="s">
        <v>149</v>
      </c>
      <c r="C272" s="51"/>
      <c r="D272" s="51"/>
      <c r="E272" s="51"/>
      <c r="F272" s="51"/>
      <c r="G272" s="51"/>
      <c r="H272" s="51"/>
      <c r="I272" s="51"/>
      <c r="J272" s="51">
        <v>40</v>
      </c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>
        <v>15</v>
      </c>
      <c r="Z272" s="51"/>
      <c r="AA272" s="50"/>
      <c r="AB272" s="51"/>
      <c r="AC272" s="51"/>
      <c r="AD272" s="51"/>
      <c r="AE272" s="51"/>
      <c r="AF272" s="51"/>
      <c r="AG272" s="8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</row>
    <row r="273" spans="1:147" ht="83.25">
      <c r="A273" s="47" t="s">
        <v>27</v>
      </c>
      <c r="B273" s="7" t="s">
        <v>25</v>
      </c>
      <c r="C273" s="47">
        <v>80</v>
      </c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6"/>
      <c r="AB273" s="47"/>
      <c r="AC273" s="47"/>
      <c r="AD273" s="47"/>
      <c r="AE273" s="47"/>
      <c r="AF273" s="47"/>
      <c r="AG273" s="47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</row>
    <row r="274" spans="1:147" ht="83.25">
      <c r="A274" s="47" t="s">
        <v>27</v>
      </c>
      <c r="B274" s="7" t="s">
        <v>7</v>
      </c>
      <c r="C274" s="47"/>
      <c r="D274" s="47">
        <v>40</v>
      </c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6"/>
      <c r="AB274" s="47"/>
      <c r="AC274" s="47"/>
      <c r="AD274" s="47"/>
      <c r="AE274" s="47"/>
      <c r="AF274" s="47"/>
      <c r="AG274" s="47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</row>
    <row r="275" spans="1:147" ht="83.25">
      <c r="A275" s="47"/>
      <c r="B275" s="7" t="s">
        <v>26</v>
      </c>
      <c r="C275" s="47">
        <f>C267+C268+C269+C270+C271+C272+C273+C274</f>
        <v>80</v>
      </c>
      <c r="D275" s="51">
        <f aca="true" t="shared" si="37" ref="D275:AF275">D267+D268+D269+D270+D271+D272+D273+D274</f>
        <v>40</v>
      </c>
      <c r="E275" s="51">
        <f t="shared" si="37"/>
        <v>0.6</v>
      </c>
      <c r="F275" s="51">
        <f t="shared" si="37"/>
        <v>7</v>
      </c>
      <c r="G275" s="51">
        <f t="shared" si="37"/>
        <v>0</v>
      </c>
      <c r="H275" s="51">
        <f t="shared" si="37"/>
        <v>236</v>
      </c>
      <c r="I275" s="51">
        <f t="shared" si="37"/>
        <v>205</v>
      </c>
      <c r="J275" s="51">
        <f t="shared" si="37"/>
        <v>40</v>
      </c>
      <c r="K275" s="51">
        <f t="shared" si="37"/>
        <v>0</v>
      </c>
      <c r="L275" s="51">
        <f t="shared" si="37"/>
        <v>0</v>
      </c>
      <c r="M275" s="51">
        <f t="shared" si="37"/>
        <v>64</v>
      </c>
      <c r="N275" s="51">
        <f t="shared" si="37"/>
        <v>35</v>
      </c>
      <c r="O275" s="51">
        <f t="shared" si="37"/>
        <v>0</v>
      </c>
      <c r="P275" s="51">
        <f t="shared" si="37"/>
        <v>0</v>
      </c>
      <c r="Q275" s="51">
        <f t="shared" si="37"/>
        <v>0</v>
      </c>
      <c r="R275" s="51">
        <f t="shared" si="37"/>
        <v>0</v>
      </c>
      <c r="S275" s="51">
        <f t="shared" si="37"/>
        <v>0</v>
      </c>
      <c r="T275" s="51">
        <f t="shared" si="37"/>
        <v>0</v>
      </c>
      <c r="U275" s="51">
        <f t="shared" si="37"/>
        <v>18</v>
      </c>
      <c r="V275" s="51">
        <f t="shared" si="37"/>
        <v>17.1</v>
      </c>
      <c r="W275" s="51">
        <f t="shared" si="37"/>
        <v>0</v>
      </c>
      <c r="X275" s="51">
        <f t="shared" si="37"/>
        <v>0</v>
      </c>
      <c r="Y275" s="51">
        <f t="shared" si="37"/>
        <v>15</v>
      </c>
      <c r="Z275" s="51">
        <f t="shared" si="37"/>
        <v>0</v>
      </c>
      <c r="AA275" s="51">
        <f t="shared" si="37"/>
        <v>0</v>
      </c>
      <c r="AB275" s="51">
        <f t="shared" si="37"/>
        <v>0</v>
      </c>
      <c r="AC275" s="51">
        <f t="shared" si="37"/>
        <v>0</v>
      </c>
      <c r="AD275" s="51">
        <f t="shared" si="37"/>
        <v>0</v>
      </c>
      <c r="AE275" s="51">
        <f t="shared" si="37"/>
        <v>0</v>
      </c>
      <c r="AF275" s="51">
        <f t="shared" si="37"/>
        <v>0</v>
      </c>
      <c r="AG275" s="51">
        <f>AG267+AG268+AG269+AG270+AG271+AG272+AG273+AG274</f>
        <v>0</v>
      </c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</row>
    <row r="276" spans="1:147" ht="83.25" customHeight="1">
      <c r="A276" s="87" t="s">
        <v>59</v>
      </c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</row>
    <row r="277" spans="1:147" ht="83.25">
      <c r="A277" s="51">
        <v>20</v>
      </c>
      <c r="B277" s="7" t="s">
        <v>30</v>
      </c>
      <c r="C277" s="51"/>
      <c r="D277" s="51"/>
      <c r="E277" s="51"/>
      <c r="F277" s="51"/>
      <c r="G277" s="51"/>
      <c r="H277" s="51"/>
      <c r="I277" s="9"/>
      <c r="J277" s="9"/>
      <c r="K277" s="51"/>
      <c r="L277" s="51"/>
      <c r="M277" s="51"/>
      <c r="N277" s="51"/>
      <c r="O277" s="51"/>
      <c r="P277" s="51"/>
      <c r="Q277" s="51">
        <v>50</v>
      </c>
      <c r="R277" s="51"/>
      <c r="S277" s="51"/>
      <c r="T277" s="51"/>
      <c r="U277" s="51"/>
      <c r="V277" s="51"/>
      <c r="W277" s="51"/>
      <c r="X277" s="51"/>
      <c r="Y277" s="51">
        <v>15</v>
      </c>
      <c r="Z277" s="51"/>
      <c r="AA277" s="4">
        <v>1</v>
      </c>
      <c r="AB277" s="51"/>
      <c r="AC277" s="51"/>
      <c r="AD277" s="51"/>
      <c r="AE277" s="51"/>
      <c r="AF277" s="51"/>
      <c r="AG277" s="8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</row>
    <row r="278" spans="1:147" ht="154.5" customHeight="1">
      <c r="A278" s="47">
        <v>64</v>
      </c>
      <c r="B278" s="7" t="s">
        <v>160</v>
      </c>
      <c r="C278" s="47"/>
      <c r="D278" s="47"/>
      <c r="E278" s="47">
        <v>69.4</v>
      </c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>
        <v>28</v>
      </c>
      <c r="R278" s="47"/>
      <c r="S278" s="47"/>
      <c r="T278" s="47"/>
      <c r="U278" s="47"/>
      <c r="V278" s="47">
        <v>16</v>
      </c>
      <c r="W278" s="47">
        <v>0.4</v>
      </c>
      <c r="X278" s="47">
        <v>6</v>
      </c>
      <c r="Y278" s="47">
        <v>15</v>
      </c>
      <c r="Z278" s="47"/>
      <c r="AA278" s="46"/>
      <c r="AB278" s="47"/>
      <c r="AC278" s="47"/>
      <c r="AD278" s="47"/>
      <c r="AE278" s="47">
        <v>2</v>
      </c>
      <c r="AF278" s="47"/>
      <c r="AG278" s="8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</row>
    <row r="279" spans="1:147" ht="211.5" customHeight="1">
      <c r="A279" s="47" t="s">
        <v>27</v>
      </c>
      <c r="B279" s="7" t="s">
        <v>45</v>
      </c>
      <c r="C279" s="47"/>
      <c r="D279" s="47"/>
      <c r="E279" s="47"/>
      <c r="F279" s="47"/>
      <c r="G279" s="47"/>
      <c r="H279" s="47"/>
      <c r="I279" s="47"/>
      <c r="J279" s="9">
        <v>150</v>
      </c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6"/>
      <c r="AB279" s="47"/>
      <c r="AC279" s="47"/>
      <c r="AD279" s="47"/>
      <c r="AE279" s="47"/>
      <c r="AF279" s="47"/>
      <c r="AG279" s="8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</row>
    <row r="280" spans="1:147" ht="83.25">
      <c r="A280" s="47"/>
      <c r="B280" s="7" t="s">
        <v>26</v>
      </c>
      <c r="C280" s="47">
        <f>C277+C278+C279</f>
        <v>0</v>
      </c>
      <c r="D280" s="47">
        <f aca="true" t="shared" si="38" ref="D280:AG280">D277+D278+D279</f>
        <v>0</v>
      </c>
      <c r="E280" s="47">
        <f t="shared" si="38"/>
        <v>69.4</v>
      </c>
      <c r="F280" s="47">
        <f t="shared" si="38"/>
        <v>0</v>
      </c>
      <c r="G280" s="47">
        <f t="shared" si="38"/>
        <v>0</v>
      </c>
      <c r="H280" s="47">
        <f t="shared" si="38"/>
        <v>0</v>
      </c>
      <c r="I280" s="47">
        <f t="shared" si="38"/>
        <v>0</v>
      </c>
      <c r="J280" s="47">
        <f t="shared" si="38"/>
        <v>150</v>
      </c>
      <c r="K280" s="47">
        <f t="shared" si="38"/>
        <v>0</v>
      </c>
      <c r="L280" s="47">
        <f t="shared" si="38"/>
        <v>0</v>
      </c>
      <c r="M280" s="47">
        <f t="shared" si="38"/>
        <v>0</v>
      </c>
      <c r="N280" s="47">
        <f t="shared" si="38"/>
        <v>0</v>
      </c>
      <c r="O280" s="47">
        <f t="shared" si="38"/>
        <v>0</v>
      </c>
      <c r="P280" s="47">
        <f t="shared" si="38"/>
        <v>0</v>
      </c>
      <c r="Q280" s="47">
        <f t="shared" si="38"/>
        <v>78</v>
      </c>
      <c r="R280" s="47">
        <f t="shared" si="38"/>
        <v>0</v>
      </c>
      <c r="S280" s="47">
        <f t="shared" si="38"/>
        <v>0</v>
      </c>
      <c r="T280" s="47">
        <f t="shared" si="38"/>
        <v>0</v>
      </c>
      <c r="U280" s="47">
        <f t="shared" si="38"/>
        <v>0</v>
      </c>
      <c r="V280" s="47">
        <f t="shared" si="38"/>
        <v>16</v>
      </c>
      <c r="W280" s="47">
        <f t="shared" si="38"/>
        <v>0.4</v>
      </c>
      <c r="X280" s="47">
        <f t="shared" si="38"/>
        <v>6</v>
      </c>
      <c r="Y280" s="47">
        <f t="shared" si="38"/>
        <v>30</v>
      </c>
      <c r="Z280" s="47">
        <f t="shared" si="38"/>
        <v>0</v>
      </c>
      <c r="AA280" s="47">
        <f t="shared" si="38"/>
        <v>1</v>
      </c>
      <c r="AB280" s="47">
        <f t="shared" si="38"/>
        <v>0</v>
      </c>
      <c r="AC280" s="47">
        <f t="shared" si="38"/>
        <v>0</v>
      </c>
      <c r="AD280" s="47">
        <f t="shared" si="38"/>
        <v>0</v>
      </c>
      <c r="AE280" s="47">
        <f t="shared" si="38"/>
        <v>2</v>
      </c>
      <c r="AF280" s="47">
        <f t="shared" si="38"/>
        <v>0</v>
      </c>
      <c r="AG280" s="47">
        <f t="shared" si="38"/>
        <v>0</v>
      </c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</row>
    <row r="281" spans="1:147" s="30" customFormat="1" ht="167.25" thickBot="1">
      <c r="A281" s="47"/>
      <c r="B281" s="7" t="s">
        <v>110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6"/>
      <c r="AB281" s="47"/>
      <c r="AC281" s="47"/>
      <c r="AD281" s="47"/>
      <c r="AE281" s="47"/>
      <c r="AF281" s="47">
        <v>1.2</v>
      </c>
      <c r="AG281" s="47">
        <v>3</v>
      </c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</row>
    <row r="282" spans="1:147" s="3" customFormat="1" ht="84" thickBot="1">
      <c r="A282" s="47"/>
      <c r="B282" s="7" t="s">
        <v>9</v>
      </c>
      <c r="C282" s="47">
        <f aca="true" t="shared" si="39" ref="C282:AE282">SUM(C265+C275+C280)</f>
        <v>130</v>
      </c>
      <c r="D282" s="47">
        <f t="shared" si="39"/>
        <v>70</v>
      </c>
      <c r="E282" s="47">
        <f t="shared" si="39"/>
        <v>70</v>
      </c>
      <c r="F282" s="47">
        <f t="shared" si="39"/>
        <v>69</v>
      </c>
      <c r="G282" s="47">
        <f t="shared" si="39"/>
        <v>0</v>
      </c>
      <c r="H282" s="47">
        <f t="shared" si="39"/>
        <v>236</v>
      </c>
      <c r="I282" s="47">
        <f t="shared" si="39"/>
        <v>205</v>
      </c>
      <c r="J282" s="47">
        <f t="shared" si="39"/>
        <v>190</v>
      </c>
      <c r="K282" s="47">
        <f t="shared" si="39"/>
        <v>0</v>
      </c>
      <c r="L282" s="47">
        <f t="shared" si="39"/>
        <v>0</v>
      </c>
      <c r="M282" s="47">
        <f t="shared" si="39"/>
        <v>64</v>
      </c>
      <c r="N282" s="47">
        <f t="shared" si="39"/>
        <v>35</v>
      </c>
      <c r="O282" s="47">
        <f t="shared" si="39"/>
        <v>0</v>
      </c>
      <c r="P282" s="47">
        <f t="shared" si="39"/>
        <v>0</v>
      </c>
      <c r="Q282" s="47">
        <f t="shared" si="39"/>
        <v>301</v>
      </c>
      <c r="R282" s="47">
        <f t="shared" si="39"/>
        <v>0</v>
      </c>
      <c r="S282" s="47">
        <f t="shared" si="39"/>
        <v>0</v>
      </c>
      <c r="T282" s="47">
        <f t="shared" si="39"/>
        <v>15</v>
      </c>
      <c r="U282" s="47">
        <f t="shared" si="39"/>
        <v>18</v>
      </c>
      <c r="V282" s="47">
        <f t="shared" si="39"/>
        <v>51.1</v>
      </c>
      <c r="W282" s="47">
        <f t="shared" si="39"/>
        <v>0.4</v>
      </c>
      <c r="X282" s="47">
        <f t="shared" si="39"/>
        <v>46</v>
      </c>
      <c r="Y282" s="47">
        <f t="shared" si="39"/>
        <v>71</v>
      </c>
      <c r="Z282" s="47">
        <f t="shared" si="39"/>
        <v>0</v>
      </c>
      <c r="AA282" s="47">
        <f t="shared" si="39"/>
        <v>1</v>
      </c>
      <c r="AB282" s="47">
        <f t="shared" si="39"/>
        <v>4</v>
      </c>
      <c r="AC282" s="47">
        <f t="shared" si="39"/>
        <v>0</v>
      </c>
      <c r="AD282" s="47">
        <f t="shared" si="39"/>
        <v>0</v>
      </c>
      <c r="AE282" s="47">
        <f t="shared" si="39"/>
        <v>2</v>
      </c>
      <c r="AF282" s="47">
        <v>1.2</v>
      </c>
      <c r="AG282" s="47">
        <v>3</v>
      </c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</row>
    <row r="283" spans="1:147" s="13" customFormat="1" ht="83.25" customHeight="1">
      <c r="A283" s="87" t="s">
        <v>64</v>
      </c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</row>
    <row r="284" spans="1:147" s="14" customFormat="1" ht="84" thickBot="1">
      <c r="A284" s="87" t="s">
        <v>52</v>
      </c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</row>
    <row r="285" spans="1:147" ht="68.25" customHeight="1">
      <c r="A285" s="89" t="s">
        <v>69</v>
      </c>
      <c r="B285" s="87" t="s">
        <v>20</v>
      </c>
      <c r="C285" s="86" t="s">
        <v>25</v>
      </c>
      <c r="D285" s="86" t="s">
        <v>7</v>
      </c>
      <c r="E285" s="86" t="s">
        <v>76</v>
      </c>
      <c r="F285" s="86" t="s">
        <v>77</v>
      </c>
      <c r="G285" s="86" t="s">
        <v>78</v>
      </c>
      <c r="H285" s="86" t="s">
        <v>79</v>
      </c>
      <c r="I285" s="86" t="s">
        <v>80</v>
      </c>
      <c r="J285" s="86" t="s">
        <v>81</v>
      </c>
      <c r="K285" s="86" t="s">
        <v>82</v>
      </c>
      <c r="L285" s="86" t="s">
        <v>68</v>
      </c>
      <c r="M285" s="86" t="s">
        <v>83</v>
      </c>
      <c r="N285" s="86" t="s">
        <v>84</v>
      </c>
      <c r="O285" s="86" t="s">
        <v>99</v>
      </c>
      <c r="P285" s="86" t="s">
        <v>100</v>
      </c>
      <c r="Q285" s="86" t="s">
        <v>85</v>
      </c>
      <c r="R285" s="86" t="s">
        <v>86</v>
      </c>
      <c r="S285" s="86" t="s">
        <v>87</v>
      </c>
      <c r="T285" s="86" t="s">
        <v>88</v>
      </c>
      <c r="U285" s="86" t="s">
        <v>89</v>
      </c>
      <c r="V285" s="86" t="s">
        <v>90</v>
      </c>
      <c r="W285" s="86" t="s">
        <v>91</v>
      </c>
      <c r="X285" s="86" t="s">
        <v>92</v>
      </c>
      <c r="Y285" s="86" t="s">
        <v>93</v>
      </c>
      <c r="Z285" s="86" t="s">
        <v>94</v>
      </c>
      <c r="AA285" s="88" t="s">
        <v>95</v>
      </c>
      <c r="AB285" s="86" t="s">
        <v>73</v>
      </c>
      <c r="AC285" s="88" t="s">
        <v>74</v>
      </c>
      <c r="AD285" s="86" t="s">
        <v>75</v>
      </c>
      <c r="AE285" s="86" t="s">
        <v>96</v>
      </c>
      <c r="AF285" s="86" t="s">
        <v>97</v>
      </c>
      <c r="AG285" s="86" t="s">
        <v>35</v>
      </c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</row>
    <row r="286" spans="1:147" ht="409.5" customHeight="1">
      <c r="A286" s="89"/>
      <c r="B286" s="87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8"/>
      <c r="AB286" s="86"/>
      <c r="AC286" s="88"/>
      <c r="AD286" s="86"/>
      <c r="AE286" s="86"/>
      <c r="AF286" s="86"/>
      <c r="AG286" s="86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</row>
    <row r="287" spans="1:147" ht="84" thickBot="1">
      <c r="A287" s="47">
        <v>1</v>
      </c>
      <c r="B287" s="4">
        <v>2</v>
      </c>
      <c r="C287" s="47">
        <v>3</v>
      </c>
      <c r="D287" s="47">
        <v>4</v>
      </c>
      <c r="E287" s="47">
        <v>5</v>
      </c>
      <c r="F287" s="47">
        <v>6</v>
      </c>
      <c r="G287" s="47">
        <v>7</v>
      </c>
      <c r="H287" s="47" t="s">
        <v>36</v>
      </c>
      <c r="I287" s="47">
        <v>9</v>
      </c>
      <c r="J287" s="47">
        <v>10</v>
      </c>
      <c r="K287" s="47">
        <v>11</v>
      </c>
      <c r="L287" s="47">
        <v>12</v>
      </c>
      <c r="M287" s="47">
        <v>13</v>
      </c>
      <c r="N287" s="47">
        <v>14</v>
      </c>
      <c r="O287" s="47">
        <v>15</v>
      </c>
      <c r="P287" s="47">
        <v>16</v>
      </c>
      <c r="Q287" s="47">
        <v>17</v>
      </c>
      <c r="R287" s="47">
        <v>18</v>
      </c>
      <c r="S287" s="47">
        <v>19</v>
      </c>
      <c r="T287" s="47">
        <v>20</v>
      </c>
      <c r="U287" s="47">
        <v>21</v>
      </c>
      <c r="V287" s="47">
        <v>22</v>
      </c>
      <c r="W287" s="47">
        <v>23</v>
      </c>
      <c r="X287" s="47">
        <v>24</v>
      </c>
      <c r="Y287" s="47">
        <v>25</v>
      </c>
      <c r="Z287" s="47">
        <v>26</v>
      </c>
      <c r="AA287" s="4">
        <v>27</v>
      </c>
      <c r="AB287" s="47">
        <v>28</v>
      </c>
      <c r="AC287" s="47">
        <v>29</v>
      </c>
      <c r="AD287" s="47">
        <v>30</v>
      </c>
      <c r="AE287" s="47">
        <v>31</v>
      </c>
      <c r="AF287" s="47">
        <v>32</v>
      </c>
      <c r="AG287" s="5">
        <v>33</v>
      </c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</row>
    <row r="288" spans="1:147" s="3" customFormat="1" ht="84" thickBot="1">
      <c r="A288" s="87" t="s">
        <v>5</v>
      </c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</row>
    <row r="289" spans="1:34" s="2" customFormat="1" ht="408.75" customHeight="1" thickBot="1">
      <c r="A289" s="49">
        <v>58</v>
      </c>
      <c r="B289" s="7" t="s">
        <v>171</v>
      </c>
      <c r="C289" s="49">
        <v>27</v>
      </c>
      <c r="D289" s="49"/>
      <c r="E289" s="49"/>
      <c r="F289" s="49"/>
      <c r="G289" s="49"/>
      <c r="H289" s="49"/>
      <c r="I289" s="49">
        <v>9</v>
      </c>
      <c r="J289" s="49"/>
      <c r="K289" s="49"/>
      <c r="L289" s="49"/>
      <c r="M289" s="49">
        <v>86</v>
      </c>
      <c r="N289" s="49"/>
      <c r="O289" s="5"/>
      <c r="P289" s="49"/>
      <c r="Q289" s="49">
        <v>19</v>
      </c>
      <c r="R289" s="49"/>
      <c r="S289" s="49"/>
      <c r="T289" s="49"/>
      <c r="U289" s="49"/>
      <c r="V289" s="49">
        <v>5</v>
      </c>
      <c r="W289" s="49">
        <v>6</v>
      </c>
      <c r="X289" s="49"/>
      <c r="Y289" s="49"/>
      <c r="Z289" s="49"/>
      <c r="AA289" s="48"/>
      <c r="AB289" s="49"/>
      <c r="AC289" s="49"/>
      <c r="AD289" s="49"/>
      <c r="AE289" s="49"/>
      <c r="AF289" s="49"/>
      <c r="AG289" s="8"/>
      <c r="AH289" s="28"/>
    </row>
    <row r="290" spans="1:34" s="2" customFormat="1" ht="83.25">
      <c r="A290" s="47">
        <v>24</v>
      </c>
      <c r="B290" s="7" t="s">
        <v>140</v>
      </c>
      <c r="C290" s="47"/>
      <c r="D290" s="47"/>
      <c r="E290" s="47"/>
      <c r="F290" s="47">
        <v>89</v>
      </c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12</v>
      </c>
      <c r="W290" s="47"/>
      <c r="X290" s="47"/>
      <c r="Y290" s="47"/>
      <c r="Z290" s="47"/>
      <c r="AA290" s="46"/>
      <c r="AB290" s="47"/>
      <c r="AC290" s="47"/>
      <c r="AD290" s="47"/>
      <c r="AE290" s="47"/>
      <c r="AF290" s="47"/>
      <c r="AG290" s="8"/>
      <c r="AH290" s="11"/>
    </row>
    <row r="291" spans="1:33" s="2" customFormat="1" ht="83.25">
      <c r="A291" s="49">
        <v>35</v>
      </c>
      <c r="B291" s="7" t="s">
        <v>105</v>
      </c>
      <c r="C291" s="49"/>
      <c r="D291" s="49"/>
      <c r="E291" s="49"/>
      <c r="F291" s="49"/>
      <c r="G291" s="49"/>
      <c r="H291" s="49"/>
      <c r="I291" s="49"/>
      <c r="J291" s="49"/>
      <c r="K291" s="49">
        <v>20</v>
      </c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>
        <v>15</v>
      </c>
      <c r="Z291" s="49"/>
      <c r="AA291" s="48"/>
      <c r="AB291" s="49"/>
      <c r="AC291" s="49"/>
      <c r="AD291" s="49"/>
      <c r="AE291" s="49"/>
      <c r="AF291" s="49"/>
      <c r="AG291" s="8"/>
    </row>
    <row r="292" spans="1:33" s="2" customFormat="1" ht="219" customHeight="1">
      <c r="A292" s="47" t="s">
        <v>27</v>
      </c>
      <c r="B292" s="7" t="s">
        <v>45</v>
      </c>
      <c r="C292" s="47"/>
      <c r="D292" s="47"/>
      <c r="E292" s="47"/>
      <c r="F292" s="47"/>
      <c r="G292" s="47"/>
      <c r="H292" s="47"/>
      <c r="I292" s="47"/>
      <c r="J292" s="9">
        <v>150</v>
      </c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6"/>
      <c r="AB292" s="47"/>
      <c r="AC292" s="47"/>
      <c r="AD292" s="47"/>
      <c r="AE292" s="47"/>
      <c r="AF292" s="47"/>
      <c r="AG292" s="8"/>
    </row>
    <row r="293" spans="1:33" s="2" customFormat="1" ht="83.25">
      <c r="A293" s="47" t="s">
        <v>27</v>
      </c>
      <c r="B293" s="7" t="s">
        <v>7</v>
      </c>
      <c r="C293" s="47"/>
      <c r="D293" s="47">
        <v>30</v>
      </c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6"/>
      <c r="AB293" s="47"/>
      <c r="AC293" s="47"/>
      <c r="AD293" s="47"/>
      <c r="AE293" s="47"/>
      <c r="AF293" s="47"/>
      <c r="AG293" s="47"/>
    </row>
    <row r="294" spans="1:33" s="2" customFormat="1" ht="166.5">
      <c r="A294" s="47" t="s">
        <v>27</v>
      </c>
      <c r="B294" s="7" t="s">
        <v>43</v>
      </c>
      <c r="C294" s="47">
        <v>30</v>
      </c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6"/>
      <c r="AB294" s="47"/>
      <c r="AC294" s="47"/>
      <c r="AD294" s="47"/>
      <c r="AE294" s="47"/>
      <c r="AF294" s="47"/>
      <c r="AG294" s="47"/>
    </row>
    <row r="295" spans="1:147" ht="84" thickBot="1">
      <c r="A295" s="47"/>
      <c r="B295" s="7" t="s">
        <v>26</v>
      </c>
      <c r="C295" s="47">
        <f>C289+C290+C291+C292+C293+C294</f>
        <v>57</v>
      </c>
      <c r="D295" s="47">
        <f aca="true" t="shared" si="40" ref="D295:AG295">D289+D290+D291+D292+D293+D294</f>
        <v>30</v>
      </c>
      <c r="E295" s="47">
        <f t="shared" si="40"/>
        <v>0</v>
      </c>
      <c r="F295" s="47">
        <f t="shared" si="40"/>
        <v>89</v>
      </c>
      <c r="G295" s="47">
        <f t="shared" si="40"/>
        <v>0</v>
      </c>
      <c r="H295" s="47">
        <f t="shared" si="40"/>
        <v>0</v>
      </c>
      <c r="I295" s="47">
        <f t="shared" si="40"/>
        <v>9</v>
      </c>
      <c r="J295" s="47">
        <f t="shared" si="40"/>
        <v>150</v>
      </c>
      <c r="K295" s="47">
        <f t="shared" si="40"/>
        <v>20</v>
      </c>
      <c r="L295" s="47">
        <f t="shared" si="40"/>
        <v>0</v>
      </c>
      <c r="M295" s="47">
        <f t="shared" si="40"/>
        <v>86</v>
      </c>
      <c r="N295" s="47">
        <f t="shared" si="40"/>
        <v>0</v>
      </c>
      <c r="O295" s="47">
        <f t="shared" si="40"/>
        <v>0</v>
      </c>
      <c r="P295" s="47">
        <f t="shared" si="40"/>
        <v>0</v>
      </c>
      <c r="Q295" s="47">
        <f t="shared" si="40"/>
        <v>19</v>
      </c>
      <c r="R295" s="47">
        <f t="shared" si="40"/>
        <v>0</v>
      </c>
      <c r="S295" s="47">
        <f t="shared" si="40"/>
        <v>0</v>
      </c>
      <c r="T295" s="47">
        <f t="shared" si="40"/>
        <v>0</v>
      </c>
      <c r="U295" s="47">
        <f t="shared" si="40"/>
        <v>0</v>
      </c>
      <c r="V295" s="47">
        <f t="shared" si="40"/>
        <v>17</v>
      </c>
      <c r="W295" s="47">
        <f t="shared" si="40"/>
        <v>6</v>
      </c>
      <c r="X295" s="47">
        <f t="shared" si="40"/>
        <v>0</v>
      </c>
      <c r="Y295" s="47">
        <f t="shared" si="40"/>
        <v>15</v>
      </c>
      <c r="Z295" s="47">
        <f t="shared" si="40"/>
        <v>0</v>
      </c>
      <c r="AA295" s="47">
        <f t="shared" si="40"/>
        <v>0</v>
      </c>
      <c r="AB295" s="47">
        <f t="shared" si="40"/>
        <v>0</v>
      </c>
      <c r="AC295" s="47">
        <f t="shared" si="40"/>
        <v>0</v>
      </c>
      <c r="AD295" s="47">
        <f t="shared" si="40"/>
        <v>0</v>
      </c>
      <c r="AE295" s="47">
        <f t="shared" si="40"/>
        <v>0</v>
      </c>
      <c r="AF295" s="47">
        <f t="shared" si="40"/>
        <v>0</v>
      </c>
      <c r="AG295" s="47">
        <f t="shared" si="40"/>
        <v>0</v>
      </c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</row>
    <row r="296" spans="1:147" s="3" customFormat="1" ht="84" thickBot="1">
      <c r="A296" s="87" t="s">
        <v>8</v>
      </c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</row>
    <row r="297" spans="1:33" s="2" customFormat="1" ht="167.25" thickBot="1">
      <c r="A297" s="51">
        <v>4</v>
      </c>
      <c r="B297" s="7" t="s">
        <v>136</v>
      </c>
      <c r="C297" s="51"/>
      <c r="D297" s="51"/>
      <c r="E297" s="51"/>
      <c r="F297" s="51"/>
      <c r="G297" s="51"/>
      <c r="H297" s="51"/>
      <c r="I297" s="51">
        <v>100</v>
      </c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0"/>
      <c r="AB297" s="51"/>
      <c r="AC297" s="51"/>
      <c r="AD297" s="51"/>
      <c r="AE297" s="51"/>
      <c r="AF297" s="51"/>
      <c r="AG297" s="8"/>
    </row>
    <row r="298" spans="1:34" s="2" customFormat="1" ht="167.25" thickBot="1">
      <c r="A298" s="47">
        <v>65</v>
      </c>
      <c r="B298" s="7" t="s">
        <v>123</v>
      </c>
      <c r="C298" s="47"/>
      <c r="D298" s="47"/>
      <c r="E298" s="47"/>
      <c r="F298" s="47"/>
      <c r="G298" s="47"/>
      <c r="H298" s="47">
        <v>125</v>
      </c>
      <c r="I298" s="47">
        <v>30</v>
      </c>
      <c r="J298" s="47"/>
      <c r="K298" s="47"/>
      <c r="L298" s="47"/>
      <c r="M298" s="47"/>
      <c r="N298" s="47">
        <v>23</v>
      </c>
      <c r="O298" s="47"/>
      <c r="P298" s="47"/>
      <c r="Q298" s="47"/>
      <c r="R298" s="47"/>
      <c r="S298" s="47"/>
      <c r="T298" s="47"/>
      <c r="U298" s="47"/>
      <c r="V298" s="47">
        <v>4</v>
      </c>
      <c r="W298" s="47"/>
      <c r="X298" s="47">
        <v>20</v>
      </c>
      <c r="Y298" s="47"/>
      <c r="Z298" s="47"/>
      <c r="AA298" s="46"/>
      <c r="AB298" s="47"/>
      <c r="AC298" s="47"/>
      <c r="AD298" s="47"/>
      <c r="AE298" s="47"/>
      <c r="AF298" s="47"/>
      <c r="AG298" s="8"/>
      <c r="AH298" s="28"/>
    </row>
    <row r="299" spans="1:34" s="2" customFormat="1" ht="84" thickBot="1">
      <c r="A299" s="47">
        <v>61</v>
      </c>
      <c r="B299" s="7" t="s">
        <v>146</v>
      </c>
      <c r="C299" s="47"/>
      <c r="D299" s="47"/>
      <c r="E299" s="47">
        <v>3</v>
      </c>
      <c r="F299" s="47"/>
      <c r="G299" s="47"/>
      <c r="H299" s="47">
        <v>123</v>
      </c>
      <c r="I299" s="47">
        <v>42</v>
      </c>
      <c r="J299" s="47"/>
      <c r="K299" s="47"/>
      <c r="L299" s="47"/>
      <c r="M299" s="47">
        <v>73</v>
      </c>
      <c r="N299" s="47"/>
      <c r="O299" s="47"/>
      <c r="P299" s="47"/>
      <c r="Q299" s="47"/>
      <c r="R299" s="47"/>
      <c r="S299" s="47"/>
      <c r="T299" s="47"/>
      <c r="U299" s="47"/>
      <c r="V299" s="47">
        <v>7</v>
      </c>
      <c r="W299" s="47"/>
      <c r="X299" s="47"/>
      <c r="Y299" s="47"/>
      <c r="Z299" s="47"/>
      <c r="AA299" s="46"/>
      <c r="AB299" s="47"/>
      <c r="AC299" s="47"/>
      <c r="AD299" s="47"/>
      <c r="AE299" s="47"/>
      <c r="AF299" s="47"/>
      <c r="AG299" s="8"/>
      <c r="AH299" s="28"/>
    </row>
    <row r="300" spans="1:147" ht="204" customHeight="1">
      <c r="A300" s="47">
        <v>17</v>
      </c>
      <c r="B300" s="7" t="s">
        <v>71</v>
      </c>
      <c r="C300" s="47"/>
      <c r="D300" s="47"/>
      <c r="E300" s="47"/>
      <c r="F300" s="47"/>
      <c r="G300" s="47"/>
      <c r="H300" s="47"/>
      <c r="I300" s="47"/>
      <c r="J300" s="47"/>
      <c r="K300" s="47">
        <v>20</v>
      </c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>
        <v>15</v>
      </c>
      <c r="Z300" s="47"/>
      <c r="AA300" s="46"/>
      <c r="AB300" s="47"/>
      <c r="AC300" s="47"/>
      <c r="AD300" s="47"/>
      <c r="AE300" s="47"/>
      <c r="AF300" s="47"/>
      <c r="AG300" s="8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</row>
    <row r="301" spans="1:147" ht="83.25">
      <c r="A301" s="47" t="s">
        <v>27</v>
      </c>
      <c r="B301" s="7" t="s">
        <v>25</v>
      </c>
      <c r="C301" s="47">
        <v>80</v>
      </c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6"/>
      <c r="AB301" s="47"/>
      <c r="AC301" s="47"/>
      <c r="AD301" s="47"/>
      <c r="AE301" s="47"/>
      <c r="AF301" s="47"/>
      <c r="AG301" s="47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</row>
    <row r="302" spans="1:147" ht="83.25">
      <c r="A302" s="47" t="s">
        <v>27</v>
      </c>
      <c r="B302" s="7" t="s">
        <v>7</v>
      </c>
      <c r="C302" s="47"/>
      <c r="D302" s="47">
        <v>40</v>
      </c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6"/>
      <c r="AB302" s="47"/>
      <c r="AC302" s="47"/>
      <c r="AD302" s="47"/>
      <c r="AE302" s="47"/>
      <c r="AF302" s="47"/>
      <c r="AG302" s="47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</row>
    <row r="303" spans="1:147" ht="83.25">
      <c r="A303" s="47"/>
      <c r="B303" s="7" t="s">
        <v>26</v>
      </c>
      <c r="C303" s="47">
        <f aca="true" t="shared" si="41" ref="C303:AG303">SUM(C297:C302)</f>
        <v>80</v>
      </c>
      <c r="D303" s="47">
        <f t="shared" si="41"/>
        <v>40</v>
      </c>
      <c r="E303" s="47">
        <f t="shared" si="41"/>
        <v>3</v>
      </c>
      <c r="F303" s="47">
        <f t="shared" si="41"/>
        <v>0</v>
      </c>
      <c r="G303" s="47">
        <f t="shared" si="41"/>
        <v>0</v>
      </c>
      <c r="H303" s="47">
        <f t="shared" si="41"/>
        <v>248</v>
      </c>
      <c r="I303" s="47">
        <f t="shared" si="41"/>
        <v>172</v>
      </c>
      <c r="J303" s="47">
        <f t="shared" si="41"/>
        <v>0</v>
      </c>
      <c r="K303" s="47">
        <f t="shared" si="41"/>
        <v>20</v>
      </c>
      <c r="L303" s="47">
        <f t="shared" si="41"/>
        <v>0</v>
      </c>
      <c r="M303" s="47">
        <f t="shared" si="41"/>
        <v>73</v>
      </c>
      <c r="N303" s="47">
        <f t="shared" si="41"/>
        <v>23</v>
      </c>
      <c r="O303" s="47">
        <f t="shared" si="41"/>
        <v>0</v>
      </c>
      <c r="P303" s="47">
        <f t="shared" si="41"/>
        <v>0</v>
      </c>
      <c r="Q303" s="47">
        <f t="shared" si="41"/>
        <v>0</v>
      </c>
      <c r="R303" s="47">
        <f t="shared" si="41"/>
        <v>0</v>
      </c>
      <c r="S303" s="47">
        <f t="shared" si="41"/>
        <v>0</v>
      </c>
      <c r="T303" s="47">
        <f t="shared" si="41"/>
        <v>0</v>
      </c>
      <c r="U303" s="47">
        <f t="shared" si="41"/>
        <v>0</v>
      </c>
      <c r="V303" s="47">
        <f t="shared" si="41"/>
        <v>11</v>
      </c>
      <c r="W303" s="47">
        <f t="shared" si="41"/>
        <v>0</v>
      </c>
      <c r="X303" s="47">
        <f t="shared" si="41"/>
        <v>20</v>
      </c>
      <c r="Y303" s="47">
        <f t="shared" si="41"/>
        <v>15</v>
      </c>
      <c r="Z303" s="47">
        <f t="shared" si="41"/>
        <v>0</v>
      </c>
      <c r="AA303" s="46">
        <f t="shared" si="41"/>
        <v>0</v>
      </c>
      <c r="AB303" s="47">
        <f t="shared" si="41"/>
        <v>0</v>
      </c>
      <c r="AC303" s="47">
        <f t="shared" si="41"/>
        <v>0</v>
      </c>
      <c r="AD303" s="47">
        <f t="shared" si="41"/>
        <v>0</v>
      </c>
      <c r="AE303" s="47">
        <f t="shared" si="41"/>
        <v>0</v>
      </c>
      <c r="AF303" s="47">
        <f t="shared" si="41"/>
        <v>0</v>
      </c>
      <c r="AG303" s="47">
        <f t="shared" si="41"/>
        <v>0</v>
      </c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</row>
    <row r="304" spans="1:147" ht="83.25" customHeight="1">
      <c r="A304" s="87" t="s">
        <v>59</v>
      </c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</row>
    <row r="305" spans="1:147" ht="249.75">
      <c r="A305" s="47">
        <v>63</v>
      </c>
      <c r="B305" s="7" t="s">
        <v>114</v>
      </c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>
        <v>200</v>
      </c>
      <c r="S305" s="47"/>
      <c r="T305" s="47"/>
      <c r="U305" s="47"/>
      <c r="V305" s="47"/>
      <c r="W305" s="47"/>
      <c r="X305" s="47"/>
      <c r="Y305" s="47"/>
      <c r="Z305" s="47"/>
      <c r="AA305" s="46"/>
      <c r="AB305" s="47"/>
      <c r="AC305" s="47"/>
      <c r="AD305" s="47"/>
      <c r="AE305" s="47"/>
      <c r="AF305" s="47"/>
      <c r="AG305" s="8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</row>
    <row r="306" spans="1:147" ht="83.25">
      <c r="A306" s="47">
        <v>44</v>
      </c>
      <c r="B306" s="7" t="s">
        <v>133</v>
      </c>
      <c r="C306" s="47"/>
      <c r="D306" s="47"/>
      <c r="E306" s="47">
        <v>54.4</v>
      </c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>
        <v>46</v>
      </c>
      <c r="T306" s="47"/>
      <c r="U306" s="47"/>
      <c r="V306" s="47">
        <v>2</v>
      </c>
      <c r="W306" s="47">
        <v>0.4</v>
      </c>
      <c r="X306" s="47">
        <v>6.6</v>
      </c>
      <c r="Y306" s="47">
        <v>5.2</v>
      </c>
      <c r="Z306" s="47"/>
      <c r="AA306" s="46"/>
      <c r="AB306" s="47"/>
      <c r="AC306" s="47"/>
      <c r="AD306" s="47"/>
      <c r="AE306" s="47">
        <v>1.5</v>
      </c>
      <c r="AF306" s="47"/>
      <c r="AG306" s="8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</row>
    <row r="307" spans="1:147" ht="233.25" customHeight="1">
      <c r="A307" s="47" t="s">
        <v>27</v>
      </c>
      <c r="B307" s="7" t="s">
        <v>44</v>
      </c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>
        <v>50</v>
      </c>
      <c r="AA307" s="46"/>
      <c r="AB307" s="47"/>
      <c r="AC307" s="47"/>
      <c r="AD307" s="47"/>
      <c r="AE307" s="47"/>
      <c r="AF307" s="47"/>
      <c r="AG307" s="8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</row>
    <row r="308" spans="1:147" ht="83.25">
      <c r="A308" s="47"/>
      <c r="B308" s="7" t="s">
        <v>26</v>
      </c>
      <c r="C308" s="47">
        <f>C305+C306+C307</f>
        <v>0</v>
      </c>
      <c r="D308" s="47">
        <f aca="true" t="shared" si="42" ref="D308:AG308">D305+D306+D307</f>
        <v>0</v>
      </c>
      <c r="E308" s="47">
        <f t="shared" si="42"/>
        <v>54.4</v>
      </c>
      <c r="F308" s="47">
        <f t="shared" si="42"/>
        <v>0</v>
      </c>
      <c r="G308" s="47">
        <f t="shared" si="42"/>
        <v>0</v>
      </c>
      <c r="H308" s="47">
        <f t="shared" si="42"/>
        <v>0</v>
      </c>
      <c r="I308" s="47">
        <f t="shared" si="42"/>
        <v>0</v>
      </c>
      <c r="J308" s="47">
        <f t="shared" si="42"/>
        <v>0</v>
      </c>
      <c r="K308" s="47">
        <f t="shared" si="42"/>
        <v>0</v>
      </c>
      <c r="L308" s="47">
        <f t="shared" si="42"/>
        <v>0</v>
      </c>
      <c r="M308" s="47">
        <f t="shared" si="42"/>
        <v>0</v>
      </c>
      <c r="N308" s="47">
        <f t="shared" si="42"/>
        <v>0</v>
      </c>
      <c r="O308" s="47">
        <f t="shared" si="42"/>
        <v>0</v>
      </c>
      <c r="P308" s="47">
        <f t="shared" si="42"/>
        <v>0</v>
      </c>
      <c r="Q308" s="47">
        <f t="shared" si="42"/>
        <v>0</v>
      </c>
      <c r="R308" s="47">
        <f t="shared" si="42"/>
        <v>200</v>
      </c>
      <c r="S308" s="47">
        <f t="shared" si="42"/>
        <v>46</v>
      </c>
      <c r="T308" s="47">
        <f t="shared" si="42"/>
        <v>0</v>
      </c>
      <c r="U308" s="47">
        <f t="shared" si="42"/>
        <v>0</v>
      </c>
      <c r="V308" s="47">
        <f t="shared" si="42"/>
        <v>2</v>
      </c>
      <c r="W308" s="47">
        <f t="shared" si="42"/>
        <v>0.4</v>
      </c>
      <c r="X308" s="47">
        <f t="shared" si="42"/>
        <v>6.6</v>
      </c>
      <c r="Y308" s="47">
        <f t="shared" si="42"/>
        <v>5.2</v>
      </c>
      <c r="Z308" s="47">
        <f t="shared" si="42"/>
        <v>50</v>
      </c>
      <c r="AA308" s="47">
        <f t="shared" si="42"/>
        <v>0</v>
      </c>
      <c r="AB308" s="47">
        <f t="shared" si="42"/>
        <v>0</v>
      </c>
      <c r="AC308" s="47">
        <f t="shared" si="42"/>
        <v>0</v>
      </c>
      <c r="AD308" s="47">
        <f t="shared" si="42"/>
        <v>0</v>
      </c>
      <c r="AE308" s="47">
        <f t="shared" si="42"/>
        <v>1.5</v>
      </c>
      <c r="AF308" s="47">
        <f t="shared" si="42"/>
        <v>0</v>
      </c>
      <c r="AG308" s="47">
        <f t="shared" si="42"/>
        <v>0</v>
      </c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</row>
    <row r="309" spans="1:147" ht="167.25" thickBot="1">
      <c r="A309" s="47"/>
      <c r="B309" s="7" t="s">
        <v>110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6"/>
      <c r="AB309" s="47"/>
      <c r="AC309" s="47"/>
      <c r="AD309" s="47"/>
      <c r="AE309" s="47"/>
      <c r="AF309" s="47">
        <v>1.2</v>
      </c>
      <c r="AG309" s="47">
        <v>3</v>
      </c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</row>
    <row r="310" spans="1:147" s="3" customFormat="1" ht="84" thickBot="1">
      <c r="A310" s="47"/>
      <c r="B310" s="7" t="s">
        <v>9</v>
      </c>
      <c r="C310" s="47">
        <f aca="true" t="shared" si="43" ref="C310:AE310">SUM(C295+C303+C308)</f>
        <v>137</v>
      </c>
      <c r="D310" s="47">
        <f t="shared" si="43"/>
        <v>70</v>
      </c>
      <c r="E310" s="47">
        <f t="shared" si="43"/>
        <v>57.4</v>
      </c>
      <c r="F310" s="47">
        <f t="shared" si="43"/>
        <v>89</v>
      </c>
      <c r="G310" s="47">
        <f t="shared" si="43"/>
        <v>0</v>
      </c>
      <c r="H310" s="47">
        <f t="shared" si="43"/>
        <v>248</v>
      </c>
      <c r="I310" s="47">
        <f t="shared" si="43"/>
        <v>181</v>
      </c>
      <c r="J310" s="47">
        <f t="shared" si="43"/>
        <v>150</v>
      </c>
      <c r="K310" s="47">
        <f t="shared" si="43"/>
        <v>40</v>
      </c>
      <c r="L310" s="47">
        <f t="shared" si="43"/>
        <v>0</v>
      </c>
      <c r="M310" s="47">
        <f t="shared" si="43"/>
        <v>159</v>
      </c>
      <c r="N310" s="47">
        <f t="shared" si="43"/>
        <v>23</v>
      </c>
      <c r="O310" s="47">
        <f t="shared" si="43"/>
        <v>0</v>
      </c>
      <c r="P310" s="47">
        <f t="shared" si="43"/>
        <v>0</v>
      </c>
      <c r="Q310" s="47">
        <f t="shared" si="43"/>
        <v>19</v>
      </c>
      <c r="R310" s="47">
        <f t="shared" si="43"/>
        <v>200</v>
      </c>
      <c r="S310" s="47">
        <f t="shared" si="43"/>
        <v>46</v>
      </c>
      <c r="T310" s="47">
        <f t="shared" si="43"/>
        <v>0</v>
      </c>
      <c r="U310" s="47">
        <f t="shared" si="43"/>
        <v>0</v>
      </c>
      <c r="V310" s="47">
        <f t="shared" si="43"/>
        <v>30</v>
      </c>
      <c r="W310" s="47">
        <f t="shared" si="43"/>
        <v>6.4</v>
      </c>
      <c r="X310" s="47">
        <f t="shared" si="43"/>
        <v>26.6</v>
      </c>
      <c r="Y310" s="47">
        <f t="shared" si="43"/>
        <v>35.2</v>
      </c>
      <c r="Z310" s="47">
        <f t="shared" si="43"/>
        <v>50</v>
      </c>
      <c r="AA310" s="47">
        <f t="shared" si="43"/>
        <v>0</v>
      </c>
      <c r="AB310" s="47">
        <f t="shared" si="43"/>
        <v>0</v>
      </c>
      <c r="AC310" s="47">
        <f t="shared" si="43"/>
        <v>0</v>
      </c>
      <c r="AD310" s="47">
        <f t="shared" si="43"/>
        <v>0</v>
      </c>
      <c r="AE310" s="47">
        <f t="shared" si="43"/>
        <v>1.5</v>
      </c>
      <c r="AF310" s="47">
        <v>1.2</v>
      </c>
      <c r="AG310" s="47">
        <v>3</v>
      </c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</row>
    <row r="311" spans="1:147" s="3" customFormat="1" ht="84" thickBot="1">
      <c r="A311" s="87" t="s">
        <v>64</v>
      </c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</row>
    <row r="312" spans="1:147" s="3" customFormat="1" ht="84" thickBot="1">
      <c r="A312" s="87" t="s">
        <v>53</v>
      </c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</row>
    <row r="313" spans="1:147" s="3" customFormat="1" ht="84" customHeight="1" thickBot="1">
      <c r="A313" s="89" t="s">
        <v>69</v>
      </c>
      <c r="B313" s="87" t="s">
        <v>20</v>
      </c>
      <c r="C313" s="86" t="s">
        <v>25</v>
      </c>
      <c r="D313" s="86" t="s">
        <v>7</v>
      </c>
      <c r="E313" s="86" t="s">
        <v>76</v>
      </c>
      <c r="F313" s="86" t="s">
        <v>77</v>
      </c>
      <c r="G313" s="86" t="s">
        <v>78</v>
      </c>
      <c r="H313" s="86" t="s">
        <v>79</v>
      </c>
      <c r="I313" s="86" t="s">
        <v>80</v>
      </c>
      <c r="J313" s="86" t="s">
        <v>81</v>
      </c>
      <c r="K313" s="86" t="s">
        <v>82</v>
      </c>
      <c r="L313" s="86" t="s">
        <v>68</v>
      </c>
      <c r="M313" s="86" t="s">
        <v>83</v>
      </c>
      <c r="N313" s="86" t="s">
        <v>84</v>
      </c>
      <c r="O313" s="86" t="s">
        <v>99</v>
      </c>
      <c r="P313" s="86" t="s">
        <v>100</v>
      </c>
      <c r="Q313" s="86" t="s">
        <v>85</v>
      </c>
      <c r="R313" s="86" t="s">
        <v>86</v>
      </c>
      <c r="S313" s="86" t="s">
        <v>87</v>
      </c>
      <c r="T313" s="86" t="s">
        <v>88</v>
      </c>
      <c r="U313" s="86" t="s">
        <v>89</v>
      </c>
      <c r="V313" s="86" t="s">
        <v>90</v>
      </c>
      <c r="W313" s="86" t="s">
        <v>91</v>
      </c>
      <c r="X313" s="86" t="s">
        <v>92</v>
      </c>
      <c r="Y313" s="86" t="s">
        <v>93</v>
      </c>
      <c r="Z313" s="86" t="s">
        <v>94</v>
      </c>
      <c r="AA313" s="88" t="s">
        <v>95</v>
      </c>
      <c r="AB313" s="86" t="s">
        <v>73</v>
      </c>
      <c r="AC313" s="88" t="s">
        <v>74</v>
      </c>
      <c r="AD313" s="86" t="s">
        <v>75</v>
      </c>
      <c r="AE313" s="86" t="s">
        <v>96</v>
      </c>
      <c r="AF313" s="86" t="s">
        <v>97</v>
      </c>
      <c r="AG313" s="86" t="s">
        <v>35</v>
      </c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</row>
    <row r="314" spans="1:147" s="3" customFormat="1" ht="409.5" customHeight="1" thickBot="1">
      <c r="A314" s="89"/>
      <c r="B314" s="87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8"/>
      <c r="AB314" s="86"/>
      <c r="AC314" s="88"/>
      <c r="AD314" s="86"/>
      <c r="AE314" s="86"/>
      <c r="AF314" s="86"/>
      <c r="AG314" s="86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</row>
    <row r="315" spans="1:147" s="3" customFormat="1" ht="84" thickBot="1">
      <c r="A315" s="47">
        <v>1</v>
      </c>
      <c r="B315" s="4">
        <v>2</v>
      </c>
      <c r="C315" s="47">
        <v>3</v>
      </c>
      <c r="D315" s="47">
        <v>4</v>
      </c>
      <c r="E315" s="47">
        <v>5</v>
      </c>
      <c r="F315" s="47">
        <v>6</v>
      </c>
      <c r="G315" s="47">
        <v>7</v>
      </c>
      <c r="H315" s="47" t="s">
        <v>36</v>
      </c>
      <c r="I315" s="47">
        <v>9</v>
      </c>
      <c r="J315" s="47">
        <v>10</v>
      </c>
      <c r="K315" s="47">
        <v>11</v>
      </c>
      <c r="L315" s="47">
        <v>12</v>
      </c>
      <c r="M315" s="47">
        <v>13</v>
      </c>
      <c r="N315" s="47">
        <v>14</v>
      </c>
      <c r="O315" s="47">
        <v>15</v>
      </c>
      <c r="P315" s="47">
        <v>16</v>
      </c>
      <c r="Q315" s="47">
        <v>17</v>
      </c>
      <c r="R315" s="47">
        <v>18</v>
      </c>
      <c r="S315" s="47">
        <v>19</v>
      </c>
      <c r="T315" s="47">
        <v>20</v>
      </c>
      <c r="U315" s="47">
        <v>21</v>
      </c>
      <c r="V315" s="47">
        <v>22</v>
      </c>
      <c r="W315" s="47">
        <v>23</v>
      </c>
      <c r="X315" s="47">
        <v>24</v>
      </c>
      <c r="Y315" s="47">
        <v>25</v>
      </c>
      <c r="Z315" s="47">
        <v>26</v>
      </c>
      <c r="AA315" s="4">
        <v>27</v>
      </c>
      <c r="AB315" s="47">
        <v>28</v>
      </c>
      <c r="AC315" s="47">
        <v>29</v>
      </c>
      <c r="AD315" s="47">
        <v>30</v>
      </c>
      <c r="AE315" s="47">
        <v>31</v>
      </c>
      <c r="AF315" s="47">
        <v>32</v>
      </c>
      <c r="AG315" s="5">
        <v>33</v>
      </c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</row>
    <row r="316" spans="1:147" s="3" customFormat="1" ht="84" thickBot="1">
      <c r="A316" s="87" t="s">
        <v>5</v>
      </c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</row>
    <row r="317" spans="1:147" s="3" customFormat="1" ht="167.25" thickBot="1">
      <c r="A317" s="47">
        <v>50</v>
      </c>
      <c r="B317" s="7" t="s">
        <v>129</v>
      </c>
      <c r="C317" s="47"/>
      <c r="D317" s="47"/>
      <c r="E317" s="47">
        <v>59</v>
      </c>
      <c r="F317" s="47"/>
      <c r="G317" s="47"/>
      <c r="H317" s="47"/>
      <c r="I317" s="47">
        <v>8</v>
      </c>
      <c r="J317" s="47"/>
      <c r="K317" s="47"/>
      <c r="L317" s="47"/>
      <c r="M317" s="47">
        <v>80</v>
      </c>
      <c r="N317" s="47"/>
      <c r="O317" s="47"/>
      <c r="P317" s="47"/>
      <c r="Q317" s="47"/>
      <c r="R317" s="47"/>
      <c r="S317" s="47"/>
      <c r="T317" s="47"/>
      <c r="U317" s="47"/>
      <c r="V317" s="47">
        <v>10</v>
      </c>
      <c r="W317" s="47"/>
      <c r="X317" s="47">
        <v>9</v>
      </c>
      <c r="Y317" s="47">
        <v>0.09</v>
      </c>
      <c r="Z317" s="47"/>
      <c r="AA317" s="46"/>
      <c r="AB317" s="47"/>
      <c r="AC317" s="47"/>
      <c r="AD317" s="47"/>
      <c r="AE317" s="47"/>
      <c r="AF317" s="47"/>
      <c r="AG317" s="8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</row>
    <row r="318" spans="1:147" s="3" customFormat="1" ht="84" thickBot="1">
      <c r="A318" s="47">
        <v>57</v>
      </c>
      <c r="B318" s="7" t="s">
        <v>6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>
        <v>15</v>
      </c>
      <c r="Z318" s="47"/>
      <c r="AA318" s="4">
        <v>1</v>
      </c>
      <c r="AB318" s="47"/>
      <c r="AC318" s="47"/>
      <c r="AD318" s="47"/>
      <c r="AE318" s="47"/>
      <c r="AF318" s="47"/>
      <c r="AG318" s="8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</row>
    <row r="319" spans="1:147" s="3" customFormat="1" ht="84" thickBot="1">
      <c r="A319" s="47" t="s">
        <v>27</v>
      </c>
      <c r="B319" s="7" t="s">
        <v>7</v>
      </c>
      <c r="C319" s="47"/>
      <c r="D319" s="47">
        <v>30</v>
      </c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6"/>
      <c r="AB319" s="47"/>
      <c r="AC319" s="47"/>
      <c r="AD319" s="47"/>
      <c r="AE319" s="47"/>
      <c r="AF319" s="47"/>
      <c r="AG319" s="47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</row>
    <row r="320" spans="1:147" s="3" customFormat="1" ht="167.25" thickBot="1">
      <c r="A320" s="47" t="s">
        <v>27</v>
      </c>
      <c r="B320" s="7" t="s">
        <v>43</v>
      </c>
      <c r="C320" s="47">
        <v>30</v>
      </c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6"/>
      <c r="AB320" s="47"/>
      <c r="AC320" s="47"/>
      <c r="AD320" s="47"/>
      <c r="AE320" s="47"/>
      <c r="AF320" s="47"/>
      <c r="AG320" s="47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</row>
    <row r="321" spans="1:147" s="3" customFormat="1" ht="219.75" customHeight="1" thickBot="1">
      <c r="A321" s="47" t="s">
        <v>27</v>
      </c>
      <c r="B321" s="7" t="s">
        <v>45</v>
      </c>
      <c r="C321" s="47"/>
      <c r="D321" s="47"/>
      <c r="E321" s="47"/>
      <c r="F321" s="47"/>
      <c r="G321" s="47"/>
      <c r="H321" s="47"/>
      <c r="I321" s="47"/>
      <c r="J321" s="9">
        <v>150</v>
      </c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6"/>
      <c r="AB321" s="47"/>
      <c r="AC321" s="47"/>
      <c r="AD321" s="47"/>
      <c r="AE321" s="47"/>
      <c r="AF321" s="47"/>
      <c r="AG321" s="8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</row>
    <row r="322" spans="1:147" s="3" customFormat="1" ht="84" thickBot="1">
      <c r="A322" s="47"/>
      <c r="B322" s="7" t="s">
        <v>26</v>
      </c>
      <c r="C322" s="47">
        <f>C317+C318+C319+C320+C321</f>
        <v>30</v>
      </c>
      <c r="D322" s="47">
        <f aca="true" t="shared" si="44" ref="D322:AG322">D317+D318+D319+D320+D321</f>
        <v>30</v>
      </c>
      <c r="E322" s="47">
        <f t="shared" si="44"/>
        <v>59</v>
      </c>
      <c r="F322" s="47">
        <f t="shared" si="44"/>
        <v>0</v>
      </c>
      <c r="G322" s="47">
        <f t="shared" si="44"/>
        <v>0</v>
      </c>
      <c r="H322" s="47">
        <f t="shared" si="44"/>
        <v>0</v>
      </c>
      <c r="I322" s="47">
        <f t="shared" si="44"/>
        <v>8</v>
      </c>
      <c r="J322" s="47">
        <f t="shared" si="44"/>
        <v>150</v>
      </c>
      <c r="K322" s="47">
        <f t="shared" si="44"/>
        <v>0</v>
      </c>
      <c r="L322" s="47">
        <f t="shared" si="44"/>
        <v>0</v>
      </c>
      <c r="M322" s="47">
        <f t="shared" si="44"/>
        <v>80</v>
      </c>
      <c r="N322" s="47">
        <f t="shared" si="44"/>
        <v>0</v>
      </c>
      <c r="O322" s="47">
        <f t="shared" si="44"/>
        <v>0</v>
      </c>
      <c r="P322" s="47">
        <f t="shared" si="44"/>
        <v>0</v>
      </c>
      <c r="Q322" s="47">
        <f t="shared" si="44"/>
        <v>0</v>
      </c>
      <c r="R322" s="47">
        <f t="shared" si="44"/>
        <v>0</v>
      </c>
      <c r="S322" s="47">
        <f t="shared" si="44"/>
        <v>0</v>
      </c>
      <c r="T322" s="47">
        <f t="shared" si="44"/>
        <v>0</v>
      </c>
      <c r="U322" s="47">
        <f t="shared" si="44"/>
        <v>0</v>
      </c>
      <c r="V322" s="47">
        <f t="shared" si="44"/>
        <v>10</v>
      </c>
      <c r="W322" s="47">
        <f t="shared" si="44"/>
        <v>0</v>
      </c>
      <c r="X322" s="47">
        <f t="shared" si="44"/>
        <v>9</v>
      </c>
      <c r="Y322" s="47">
        <f t="shared" si="44"/>
        <v>15.09</v>
      </c>
      <c r="Z322" s="47">
        <f t="shared" si="44"/>
        <v>0</v>
      </c>
      <c r="AA322" s="47">
        <f t="shared" si="44"/>
        <v>1</v>
      </c>
      <c r="AB322" s="47">
        <f t="shared" si="44"/>
        <v>0</v>
      </c>
      <c r="AC322" s="47">
        <f t="shared" si="44"/>
        <v>0</v>
      </c>
      <c r="AD322" s="47">
        <f t="shared" si="44"/>
        <v>0</v>
      </c>
      <c r="AE322" s="47">
        <f t="shared" si="44"/>
        <v>0</v>
      </c>
      <c r="AF322" s="47">
        <f t="shared" si="44"/>
        <v>0</v>
      </c>
      <c r="AG322" s="47">
        <f t="shared" si="44"/>
        <v>0</v>
      </c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</row>
    <row r="323" spans="1:147" s="3" customFormat="1" ht="84" thickBot="1">
      <c r="A323" s="87" t="s">
        <v>8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</row>
    <row r="324" spans="1:147" s="3" customFormat="1" ht="250.5" thickBot="1">
      <c r="A324" s="47">
        <v>1</v>
      </c>
      <c r="B324" s="7" t="s">
        <v>137</v>
      </c>
      <c r="C324" s="47"/>
      <c r="D324" s="47"/>
      <c r="E324" s="47"/>
      <c r="F324" s="47"/>
      <c r="G324" s="47"/>
      <c r="H324" s="47"/>
      <c r="I324" s="47">
        <v>100</v>
      </c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6"/>
      <c r="AB324" s="47"/>
      <c r="AC324" s="47"/>
      <c r="AD324" s="47"/>
      <c r="AE324" s="47"/>
      <c r="AF324" s="47"/>
      <c r="AG324" s="8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</row>
    <row r="325" spans="1:147" s="3" customFormat="1" ht="250.5" thickBot="1">
      <c r="A325" s="47">
        <v>28</v>
      </c>
      <c r="B325" s="7" t="s">
        <v>167</v>
      </c>
      <c r="C325" s="47"/>
      <c r="D325" s="47"/>
      <c r="E325" s="47"/>
      <c r="F325" s="47">
        <v>5</v>
      </c>
      <c r="G325" s="47"/>
      <c r="H325" s="47">
        <v>75</v>
      </c>
      <c r="I325" s="47">
        <v>39</v>
      </c>
      <c r="J325" s="47"/>
      <c r="K325" s="47"/>
      <c r="L325" s="47"/>
      <c r="M325" s="47">
        <v>16</v>
      </c>
      <c r="N325" s="47"/>
      <c r="O325" s="47"/>
      <c r="P325" s="47"/>
      <c r="Q325" s="47"/>
      <c r="R325" s="47"/>
      <c r="S325" s="47"/>
      <c r="T325" s="47"/>
      <c r="U325" s="47">
        <v>5</v>
      </c>
      <c r="V325" s="47"/>
      <c r="W325" s="47">
        <v>5</v>
      </c>
      <c r="X325" s="47"/>
      <c r="Y325" s="47"/>
      <c r="Z325" s="47"/>
      <c r="AA325" s="46"/>
      <c r="AB325" s="47"/>
      <c r="AC325" s="47"/>
      <c r="AD325" s="47"/>
      <c r="AE325" s="47"/>
      <c r="AF325" s="47"/>
      <c r="AG325" s="8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</row>
    <row r="326" spans="1:147" s="3" customFormat="1" ht="84" thickBot="1">
      <c r="A326" s="47">
        <v>34</v>
      </c>
      <c r="B326" s="7" t="s">
        <v>102</v>
      </c>
      <c r="C326" s="47"/>
      <c r="D326" s="47"/>
      <c r="E326" s="47"/>
      <c r="F326" s="47">
        <v>59</v>
      </c>
      <c r="G326" s="47"/>
      <c r="H326" s="47"/>
      <c r="I326" s="47">
        <v>34</v>
      </c>
      <c r="J326" s="47"/>
      <c r="K326" s="47"/>
      <c r="L326" s="47"/>
      <c r="M326" s="47"/>
      <c r="N326" s="47">
        <v>120</v>
      </c>
      <c r="O326" s="47"/>
      <c r="P326" s="47"/>
      <c r="Q326" s="47"/>
      <c r="R326" s="47"/>
      <c r="S326" s="47"/>
      <c r="T326" s="47"/>
      <c r="U326" s="47"/>
      <c r="V326" s="47"/>
      <c r="W326" s="47">
        <v>11</v>
      </c>
      <c r="X326" s="47"/>
      <c r="Y326" s="47"/>
      <c r="Z326" s="47"/>
      <c r="AA326" s="46"/>
      <c r="AB326" s="47"/>
      <c r="AC326" s="47"/>
      <c r="AD326" s="47"/>
      <c r="AE326" s="47"/>
      <c r="AF326" s="47"/>
      <c r="AG326" s="8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</row>
    <row r="327" spans="1:147" s="3" customFormat="1" ht="167.25" thickBot="1">
      <c r="A327" s="47">
        <v>71</v>
      </c>
      <c r="B327" s="7" t="s">
        <v>115</v>
      </c>
      <c r="C327" s="47"/>
      <c r="D327" s="47"/>
      <c r="E327" s="47"/>
      <c r="F327" s="47"/>
      <c r="G327" s="47"/>
      <c r="H327" s="47"/>
      <c r="I327" s="47"/>
      <c r="J327" s="47"/>
      <c r="K327" s="47">
        <v>20</v>
      </c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>
        <v>20</v>
      </c>
      <c r="Z327" s="47"/>
      <c r="AA327" s="46"/>
      <c r="AB327" s="47"/>
      <c r="AC327" s="47"/>
      <c r="AD327" s="47"/>
      <c r="AE327" s="47"/>
      <c r="AF327" s="47"/>
      <c r="AG327" s="8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</row>
    <row r="328" spans="1:147" s="3" customFormat="1" ht="84" thickBot="1">
      <c r="A328" s="47" t="s">
        <v>27</v>
      </c>
      <c r="B328" s="7" t="s">
        <v>25</v>
      </c>
      <c r="C328" s="47">
        <v>80</v>
      </c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6"/>
      <c r="AB328" s="47"/>
      <c r="AC328" s="47"/>
      <c r="AD328" s="47"/>
      <c r="AE328" s="47"/>
      <c r="AF328" s="47"/>
      <c r="AG328" s="47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</row>
    <row r="329" spans="1:147" s="3" customFormat="1" ht="84" thickBot="1">
      <c r="A329" s="47" t="s">
        <v>27</v>
      </c>
      <c r="B329" s="7" t="s">
        <v>7</v>
      </c>
      <c r="C329" s="47"/>
      <c r="D329" s="47">
        <v>40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6"/>
      <c r="AB329" s="47"/>
      <c r="AC329" s="47"/>
      <c r="AD329" s="47"/>
      <c r="AE329" s="47"/>
      <c r="AF329" s="47"/>
      <c r="AG329" s="47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</row>
    <row r="330" spans="1:147" s="3" customFormat="1" ht="84" thickBot="1">
      <c r="A330" s="47"/>
      <c r="B330" s="7" t="s">
        <v>26</v>
      </c>
      <c r="C330" s="47">
        <f aca="true" t="shared" si="45" ref="C330:AG330">SUM(C324:C329)</f>
        <v>80</v>
      </c>
      <c r="D330" s="47">
        <f t="shared" si="45"/>
        <v>40</v>
      </c>
      <c r="E330" s="47">
        <f t="shared" si="45"/>
        <v>0</v>
      </c>
      <c r="F330" s="47">
        <f t="shared" si="45"/>
        <v>64</v>
      </c>
      <c r="G330" s="47">
        <f t="shared" si="45"/>
        <v>0</v>
      </c>
      <c r="H330" s="47">
        <f t="shared" si="45"/>
        <v>75</v>
      </c>
      <c r="I330" s="47">
        <f t="shared" si="45"/>
        <v>173</v>
      </c>
      <c r="J330" s="47">
        <f t="shared" si="45"/>
        <v>0</v>
      </c>
      <c r="K330" s="47">
        <f t="shared" si="45"/>
        <v>20</v>
      </c>
      <c r="L330" s="47">
        <f t="shared" si="45"/>
        <v>0</v>
      </c>
      <c r="M330" s="47">
        <f t="shared" si="45"/>
        <v>16</v>
      </c>
      <c r="N330" s="47">
        <f t="shared" si="45"/>
        <v>120</v>
      </c>
      <c r="O330" s="47">
        <f t="shared" si="45"/>
        <v>0</v>
      </c>
      <c r="P330" s="47">
        <f t="shared" si="45"/>
        <v>0</v>
      </c>
      <c r="Q330" s="47">
        <f t="shared" si="45"/>
        <v>0</v>
      </c>
      <c r="R330" s="47">
        <f t="shared" si="45"/>
        <v>0</v>
      </c>
      <c r="S330" s="47">
        <f t="shared" si="45"/>
        <v>0</v>
      </c>
      <c r="T330" s="47">
        <f t="shared" si="45"/>
        <v>0</v>
      </c>
      <c r="U330" s="47">
        <f t="shared" si="45"/>
        <v>5</v>
      </c>
      <c r="V330" s="47">
        <f t="shared" si="45"/>
        <v>0</v>
      </c>
      <c r="W330" s="47">
        <f t="shared" si="45"/>
        <v>16</v>
      </c>
      <c r="X330" s="47">
        <f t="shared" si="45"/>
        <v>0</v>
      </c>
      <c r="Y330" s="47">
        <f t="shared" si="45"/>
        <v>20</v>
      </c>
      <c r="Z330" s="47">
        <f t="shared" si="45"/>
        <v>0</v>
      </c>
      <c r="AA330" s="46">
        <f t="shared" si="45"/>
        <v>0</v>
      </c>
      <c r="AB330" s="47">
        <f t="shared" si="45"/>
        <v>0</v>
      </c>
      <c r="AC330" s="47">
        <f t="shared" si="45"/>
        <v>0</v>
      </c>
      <c r="AD330" s="47">
        <f t="shared" si="45"/>
        <v>0</v>
      </c>
      <c r="AE330" s="47">
        <f t="shared" si="45"/>
        <v>0</v>
      </c>
      <c r="AF330" s="47">
        <f t="shared" si="45"/>
        <v>0</v>
      </c>
      <c r="AG330" s="47">
        <f t="shared" si="45"/>
        <v>0</v>
      </c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</row>
    <row r="331" spans="1:147" s="3" customFormat="1" ht="84" customHeight="1" thickBot="1">
      <c r="A331" s="87" t="s">
        <v>59</v>
      </c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</row>
    <row r="332" spans="1:147" s="3" customFormat="1" ht="250.5" thickBot="1">
      <c r="A332" s="47">
        <v>63</v>
      </c>
      <c r="B332" s="7" t="s">
        <v>114</v>
      </c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>
        <v>200</v>
      </c>
      <c r="S332" s="47"/>
      <c r="T332" s="47"/>
      <c r="U332" s="47"/>
      <c r="V332" s="47"/>
      <c r="W332" s="47"/>
      <c r="X332" s="47"/>
      <c r="Y332" s="47"/>
      <c r="Z332" s="47"/>
      <c r="AA332" s="46"/>
      <c r="AB332" s="47"/>
      <c r="AC332" s="47"/>
      <c r="AD332" s="47"/>
      <c r="AE332" s="47"/>
      <c r="AF332" s="47"/>
      <c r="AG332" s="8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</row>
    <row r="333" spans="1:147" s="3" customFormat="1" ht="250.5" thickBot="1">
      <c r="A333" s="47" t="s">
        <v>27</v>
      </c>
      <c r="B333" s="7" t="s">
        <v>44</v>
      </c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>
        <v>150</v>
      </c>
      <c r="AA333" s="46"/>
      <c r="AB333" s="47"/>
      <c r="AC333" s="47"/>
      <c r="AD333" s="47"/>
      <c r="AE333" s="47"/>
      <c r="AF333" s="47"/>
      <c r="AG333" s="8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</row>
    <row r="334" spans="1:147" s="3" customFormat="1" ht="84" thickBot="1">
      <c r="A334" s="47"/>
      <c r="B334" s="7" t="s">
        <v>26</v>
      </c>
      <c r="C334" s="47">
        <f>C332+C333</f>
        <v>0</v>
      </c>
      <c r="D334" s="47">
        <f aca="true" t="shared" si="46" ref="D334:AG334">D332+D333</f>
        <v>0</v>
      </c>
      <c r="E334" s="47">
        <f t="shared" si="46"/>
        <v>0</v>
      </c>
      <c r="F334" s="47">
        <f t="shared" si="46"/>
        <v>0</v>
      </c>
      <c r="G334" s="47">
        <f t="shared" si="46"/>
        <v>0</v>
      </c>
      <c r="H334" s="47">
        <f t="shared" si="46"/>
        <v>0</v>
      </c>
      <c r="I334" s="47">
        <f t="shared" si="46"/>
        <v>0</v>
      </c>
      <c r="J334" s="47">
        <f t="shared" si="46"/>
        <v>0</v>
      </c>
      <c r="K334" s="47">
        <f t="shared" si="46"/>
        <v>0</v>
      </c>
      <c r="L334" s="47">
        <f t="shared" si="46"/>
        <v>0</v>
      </c>
      <c r="M334" s="47">
        <f t="shared" si="46"/>
        <v>0</v>
      </c>
      <c r="N334" s="47">
        <f t="shared" si="46"/>
        <v>0</v>
      </c>
      <c r="O334" s="47">
        <f t="shared" si="46"/>
        <v>0</v>
      </c>
      <c r="P334" s="47">
        <f t="shared" si="46"/>
        <v>0</v>
      </c>
      <c r="Q334" s="47">
        <f t="shared" si="46"/>
        <v>0</v>
      </c>
      <c r="R334" s="47">
        <f t="shared" si="46"/>
        <v>200</v>
      </c>
      <c r="S334" s="47">
        <f t="shared" si="46"/>
        <v>0</v>
      </c>
      <c r="T334" s="47">
        <f t="shared" si="46"/>
        <v>0</v>
      </c>
      <c r="U334" s="47">
        <f t="shared" si="46"/>
        <v>0</v>
      </c>
      <c r="V334" s="47">
        <f t="shared" si="46"/>
        <v>0</v>
      </c>
      <c r="W334" s="47">
        <f t="shared" si="46"/>
        <v>0</v>
      </c>
      <c r="X334" s="47">
        <f t="shared" si="46"/>
        <v>0</v>
      </c>
      <c r="Y334" s="47">
        <f t="shared" si="46"/>
        <v>0</v>
      </c>
      <c r="Z334" s="47">
        <f t="shared" si="46"/>
        <v>150</v>
      </c>
      <c r="AA334" s="47">
        <f t="shared" si="46"/>
        <v>0</v>
      </c>
      <c r="AB334" s="47">
        <f t="shared" si="46"/>
        <v>0</v>
      </c>
      <c r="AC334" s="47">
        <f t="shared" si="46"/>
        <v>0</v>
      </c>
      <c r="AD334" s="47">
        <f t="shared" si="46"/>
        <v>0</v>
      </c>
      <c r="AE334" s="47">
        <f t="shared" si="46"/>
        <v>0</v>
      </c>
      <c r="AF334" s="47">
        <f t="shared" si="46"/>
        <v>0</v>
      </c>
      <c r="AG334" s="47">
        <f t="shared" si="46"/>
        <v>0</v>
      </c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</row>
    <row r="335" spans="1:147" s="3" customFormat="1" ht="167.25" thickBot="1">
      <c r="A335" s="47"/>
      <c r="B335" s="7" t="s">
        <v>110</v>
      </c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6"/>
      <c r="AB335" s="47"/>
      <c r="AC335" s="47"/>
      <c r="AD335" s="47"/>
      <c r="AE335" s="47"/>
      <c r="AF335" s="47">
        <v>1.2</v>
      </c>
      <c r="AG335" s="47">
        <v>3</v>
      </c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</row>
    <row r="336" spans="1:147" s="3" customFormat="1" ht="84" thickBot="1">
      <c r="A336" s="47"/>
      <c r="B336" s="7" t="s">
        <v>9</v>
      </c>
      <c r="C336" s="47">
        <f aca="true" t="shared" si="47" ref="C336:AE336">SUM(C322+C330+C334)</f>
        <v>110</v>
      </c>
      <c r="D336" s="47">
        <f t="shared" si="47"/>
        <v>70</v>
      </c>
      <c r="E336" s="47">
        <f t="shared" si="47"/>
        <v>59</v>
      </c>
      <c r="F336" s="47">
        <f t="shared" si="47"/>
        <v>64</v>
      </c>
      <c r="G336" s="47">
        <f t="shared" si="47"/>
        <v>0</v>
      </c>
      <c r="H336" s="47">
        <f t="shared" si="47"/>
        <v>75</v>
      </c>
      <c r="I336" s="47">
        <f t="shared" si="47"/>
        <v>181</v>
      </c>
      <c r="J336" s="47">
        <f t="shared" si="47"/>
        <v>150</v>
      </c>
      <c r="K336" s="47">
        <f t="shared" si="47"/>
        <v>20</v>
      </c>
      <c r="L336" s="47">
        <f t="shared" si="47"/>
        <v>0</v>
      </c>
      <c r="M336" s="47">
        <f t="shared" si="47"/>
        <v>96</v>
      </c>
      <c r="N336" s="47">
        <f t="shared" si="47"/>
        <v>120</v>
      </c>
      <c r="O336" s="47">
        <f t="shared" si="47"/>
        <v>0</v>
      </c>
      <c r="P336" s="47">
        <f t="shared" si="47"/>
        <v>0</v>
      </c>
      <c r="Q336" s="47">
        <f t="shared" si="47"/>
        <v>0</v>
      </c>
      <c r="R336" s="47">
        <f t="shared" si="47"/>
        <v>200</v>
      </c>
      <c r="S336" s="47">
        <f t="shared" si="47"/>
        <v>0</v>
      </c>
      <c r="T336" s="47">
        <f t="shared" si="47"/>
        <v>0</v>
      </c>
      <c r="U336" s="47">
        <f t="shared" si="47"/>
        <v>5</v>
      </c>
      <c r="V336" s="47">
        <f t="shared" si="47"/>
        <v>10</v>
      </c>
      <c r="W336" s="47">
        <f t="shared" si="47"/>
        <v>16</v>
      </c>
      <c r="X336" s="47">
        <f t="shared" si="47"/>
        <v>9</v>
      </c>
      <c r="Y336" s="47">
        <f t="shared" si="47"/>
        <v>35.09</v>
      </c>
      <c r="Z336" s="47">
        <f t="shared" si="47"/>
        <v>150</v>
      </c>
      <c r="AA336" s="47">
        <f t="shared" si="47"/>
        <v>1</v>
      </c>
      <c r="AB336" s="47">
        <f t="shared" si="47"/>
        <v>0</v>
      </c>
      <c r="AC336" s="47">
        <f t="shared" si="47"/>
        <v>0</v>
      </c>
      <c r="AD336" s="47">
        <f t="shared" si="47"/>
        <v>0</v>
      </c>
      <c r="AE336" s="47">
        <f t="shared" si="47"/>
        <v>0</v>
      </c>
      <c r="AF336" s="47">
        <v>1.2</v>
      </c>
      <c r="AG336" s="47">
        <v>3</v>
      </c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</row>
    <row r="337" spans="1:147" s="3" customFormat="1" ht="84" thickBot="1">
      <c r="A337" s="87" t="s">
        <v>65</v>
      </c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</row>
    <row r="338" spans="1:147" ht="69" customHeight="1" thickBot="1">
      <c r="A338" s="42"/>
      <c r="B338" s="43"/>
      <c r="C338" s="86" t="s">
        <v>25</v>
      </c>
      <c r="D338" s="86" t="s">
        <v>7</v>
      </c>
      <c r="E338" s="86" t="s">
        <v>76</v>
      </c>
      <c r="F338" s="86" t="s">
        <v>77</v>
      </c>
      <c r="G338" s="86" t="s">
        <v>78</v>
      </c>
      <c r="H338" s="86" t="s">
        <v>79</v>
      </c>
      <c r="I338" s="86" t="s">
        <v>80</v>
      </c>
      <c r="J338" s="86" t="s">
        <v>81</v>
      </c>
      <c r="K338" s="86" t="s">
        <v>82</v>
      </c>
      <c r="L338" s="86" t="s">
        <v>68</v>
      </c>
      <c r="M338" s="86" t="s">
        <v>83</v>
      </c>
      <c r="N338" s="86" t="s">
        <v>84</v>
      </c>
      <c r="O338" s="86" t="s">
        <v>99</v>
      </c>
      <c r="P338" s="86" t="s">
        <v>100</v>
      </c>
      <c r="Q338" s="86" t="s">
        <v>85</v>
      </c>
      <c r="R338" s="86" t="s">
        <v>86</v>
      </c>
      <c r="S338" s="86" t="s">
        <v>87</v>
      </c>
      <c r="T338" s="86" t="s">
        <v>88</v>
      </c>
      <c r="U338" s="86" t="s">
        <v>89</v>
      </c>
      <c r="V338" s="86" t="s">
        <v>90</v>
      </c>
      <c r="W338" s="86" t="s">
        <v>91</v>
      </c>
      <c r="X338" s="86" t="s">
        <v>92</v>
      </c>
      <c r="Y338" s="86" t="s">
        <v>93</v>
      </c>
      <c r="Z338" s="86" t="s">
        <v>94</v>
      </c>
      <c r="AA338" s="88" t="s">
        <v>95</v>
      </c>
      <c r="AB338" s="86" t="s">
        <v>73</v>
      </c>
      <c r="AC338" s="88" t="s">
        <v>74</v>
      </c>
      <c r="AD338" s="86" t="s">
        <v>75</v>
      </c>
      <c r="AE338" s="86" t="s">
        <v>96</v>
      </c>
      <c r="AF338" s="86" t="s">
        <v>97</v>
      </c>
      <c r="AG338" s="86" t="s">
        <v>35</v>
      </c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</row>
    <row r="339" spans="1:147" s="13" customFormat="1" ht="409.5" customHeight="1">
      <c r="A339" s="44"/>
      <c r="B339" s="45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8"/>
      <c r="AB339" s="86"/>
      <c r="AC339" s="88"/>
      <c r="AD339" s="86"/>
      <c r="AE339" s="86"/>
      <c r="AF339" s="86"/>
      <c r="AG339" s="86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</row>
    <row r="340" spans="1:33" s="2" customFormat="1" ht="79.5" customHeight="1">
      <c r="A340" s="17"/>
      <c r="B340" s="18"/>
      <c r="C340" s="47">
        <v>3</v>
      </c>
      <c r="D340" s="47">
        <v>4</v>
      </c>
      <c r="E340" s="47">
        <v>5</v>
      </c>
      <c r="F340" s="47">
        <v>6</v>
      </c>
      <c r="G340" s="47">
        <v>7</v>
      </c>
      <c r="H340" s="47" t="s">
        <v>36</v>
      </c>
      <c r="I340" s="47">
        <v>9</v>
      </c>
      <c r="J340" s="47">
        <v>10</v>
      </c>
      <c r="K340" s="47">
        <v>11</v>
      </c>
      <c r="L340" s="47">
        <v>12</v>
      </c>
      <c r="M340" s="47">
        <v>13</v>
      </c>
      <c r="N340" s="47">
        <v>14</v>
      </c>
      <c r="O340" s="47">
        <v>15</v>
      </c>
      <c r="P340" s="47">
        <v>16</v>
      </c>
      <c r="Q340" s="47">
        <v>17</v>
      </c>
      <c r="R340" s="47">
        <v>18</v>
      </c>
      <c r="S340" s="47">
        <v>19</v>
      </c>
      <c r="T340" s="47">
        <v>20</v>
      </c>
      <c r="U340" s="47">
        <v>21</v>
      </c>
      <c r="V340" s="47">
        <v>22</v>
      </c>
      <c r="W340" s="47">
        <v>23</v>
      </c>
      <c r="X340" s="47">
        <v>24</v>
      </c>
      <c r="Y340" s="47">
        <v>25</v>
      </c>
      <c r="Z340" s="47">
        <v>26</v>
      </c>
      <c r="AA340" s="4">
        <v>27</v>
      </c>
      <c r="AB340" s="47">
        <v>28</v>
      </c>
      <c r="AC340" s="47">
        <v>29</v>
      </c>
      <c r="AD340" s="47">
        <v>30</v>
      </c>
      <c r="AE340" s="47">
        <v>31</v>
      </c>
      <c r="AF340" s="47">
        <v>32</v>
      </c>
      <c r="AG340" s="5">
        <v>33</v>
      </c>
    </row>
    <row r="341" spans="1:33" s="2" customFormat="1" ht="79.5" customHeight="1">
      <c r="A341" s="91" t="s">
        <v>107</v>
      </c>
      <c r="B341" s="91"/>
      <c r="C341" s="47">
        <f aca="true" t="shared" si="48" ref="C341:AG341">C29+C57+C86+C113+C141+C168</f>
        <v>744</v>
      </c>
      <c r="D341" s="47">
        <f t="shared" si="48"/>
        <v>390</v>
      </c>
      <c r="E341" s="47">
        <f t="shared" si="48"/>
        <v>377.6</v>
      </c>
      <c r="F341" s="47">
        <f t="shared" si="48"/>
        <v>273</v>
      </c>
      <c r="G341" s="47">
        <f t="shared" si="48"/>
        <v>78</v>
      </c>
      <c r="H341" s="47">
        <f t="shared" si="48"/>
        <v>1160</v>
      </c>
      <c r="I341" s="47">
        <f t="shared" si="48"/>
        <v>1293.2</v>
      </c>
      <c r="J341" s="47">
        <f t="shared" si="48"/>
        <v>694</v>
      </c>
      <c r="K341" s="47">
        <f t="shared" si="48"/>
        <v>100</v>
      </c>
      <c r="L341" s="47">
        <f t="shared" si="48"/>
        <v>200</v>
      </c>
      <c r="M341" s="47">
        <f t="shared" si="48"/>
        <v>542</v>
      </c>
      <c r="N341" s="47">
        <f t="shared" si="48"/>
        <v>257</v>
      </c>
      <c r="O341" s="47">
        <f t="shared" si="48"/>
        <v>161</v>
      </c>
      <c r="P341" s="47">
        <f t="shared" si="48"/>
        <v>0</v>
      </c>
      <c r="Q341" s="47">
        <f t="shared" si="48"/>
        <v>514</v>
      </c>
      <c r="R341" s="47">
        <f t="shared" si="48"/>
        <v>800</v>
      </c>
      <c r="S341" s="47">
        <f t="shared" si="48"/>
        <v>232</v>
      </c>
      <c r="T341" s="47">
        <f t="shared" si="48"/>
        <v>15</v>
      </c>
      <c r="U341" s="47">
        <f t="shared" si="48"/>
        <v>82</v>
      </c>
      <c r="V341" s="47">
        <f t="shared" si="48"/>
        <v>163.4</v>
      </c>
      <c r="W341" s="47">
        <f t="shared" si="48"/>
        <v>90.3</v>
      </c>
      <c r="X341" s="47">
        <f t="shared" si="48"/>
        <v>151.6</v>
      </c>
      <c r="Y341" s="47">
        <f t="shared" si="48"/>
        <v>307.1</v>
      </c>
      <c r="Z341" s="47">
        <f t="shared" si="48"/>
        <v>200</v>
      </c>
      <c r="AA341" s="47">
        <f t="shared" si="48"/>
        <v>4</v>
      </c>
      <c r="AB341" s="47">
        <f t="shared" si="48"/>
        <v>4</v>
      </c>
      <c r="AC341" s="47">
        <f t="shared" si="48"/>
        <v>5</v>
      </c>
      <c r="AD341" s="47">
        <f t="shared" si="48"/>
        <v>18</v>
      </c>
      <c r="AE341" s="47">
        <f t="shared" si="48"/>
        <v>9.4</v>
      </c>
      <c r="AF341" s="47">
        <f t="shared" si="48"/>
        <v>6</v>
      </c>
      <c r="AG341" s="47">
        <f t="shared" si="48"/>
        <v>15</v>
      </c>
    </row>
    <row r="342" spans="1:33" s="2" customFormat="1" ht="124.5" customHeight="1">
      <c r="A342" s="91" t="s">
        <v>28</v>
      </c>
      <c r="B342" s="91"/>
      <c r="C342" s="47">
        <f>C341/6</f>
        <v>124</v>
      </c>
      <c r="D342" s="47">
        <f aca="true" t="shared" si="49" ref="D342:AG342">D341/6</f>
        <v>65</v>
      </c>
      <c r="E342" s="47">
        <f t="shared" si="49"/>
        <v>62.93333333333334</v>
      </c>
      <c r="F342" s="47">
        <f t="shared" si="49"/>
        <v>45.5</v>
      </c>
      <c r="G342" s="47">
        <f t="shared" si="49"/>
        <v>13</v>
      </c>
      <c r="H342" s="47">
        <f t="shared" si="49"/>
        <v>193.33333333333334</v>
      </c>
      <c r="I342" s="47">
        <f t="shared" si="49"/>
        <v>215.53333333333333</v>
      </c>
      <c r="J342" s="47">
        <f t="shared" si="49"/>
        <v>115.66666666666667</v>
      </c>
      <c r="K342" s="47">
        <f t="shared" si="49"/>
        <v>16.666666666666668</v>
      </c>
      <c r="L342" s="47">
        <f t="shared" si="49"/>
        <v>33.333333333333336</v>
      </c>
      <c r="M342" s="47">
        <f t="shared" si="49"/>
        <v>90.33333333333333</v>
      </c>
      <c r="N342" s="47">
        <f t="shared" si="49"/>
        <v>42.833333333333336</v>
      </c>
      <c r="O342" s="47">
        <f t="shared" si="49"/>
        <v>26.833333333333332</v>
      </c>
      <c r="P342" s="47">
        <f t="shared" si="49"/>
        <v>0</v>
      </c>
      <c r="Q342" s="47">
        <f t="shared" si="49"/>
        <v>85.66666666666667</v>
      </c>
      <c r="R342" s="47">
        <f t="shared" si="49"/>
        <v>133.33333333333334</v>
      </c>
      <c r="S342" s="47">
        <f t="shared" si="49"/>
        <v>38.666666666666664</v>
      </c>
      <c r="T342" s="47">
        <f t="shared" si="49"/>
        <v>2.5</v>
      </c>
      <c r="U342" s="47">
        <f t="shared" si="49"/>
        <v>13.666666666666666</v>
      </c>
      <c r="V342" s="47">
        <f t="shared" si="49"/>
        <v>27.233333333333334</v>
      </c>
      <c r="W342" s="47">
        <f t="shared" si="49"/>
        <v>15.049999999999999</v>
      </c>
      <c r="X342" s="47">
        <f t="shared" si="49"/>
        <v>25.266666666666666</v>
      </c>
      <c r="Y342" s="47">
        <f t="shared" si="49"/>
        <v>51.18333333333334</v>
      </c>
      <c r="Z342" s="47">
        <f t="shared" si="49"/>
        <v>33.333333333333336</v>
      </c>
      <c r="AA342" s="47">
        <f t="shared" si="49"/>
        <v>0.6666666666666666</v>
      </c>
      <c r="AB342" s="47">
        <f t="shared" si="49"/>
        <v>0.6666666666666666</v>
      </c>
      <c r="AC342" s="47">
        <f t="shared" si="49"/>
        <v>0.8333333333333334</v>
      </c>
      <c r="AD342" s="47">
        <f t="shared" si="49"/>
        <v>3</v>
      </c>
      <c r="AE342" s="47">
        <f t="shared" si="49"/>
        <v>1.5666666666666667</v>
      </c>
      <c r="AF342" s="47">
        <f t="shared" si="49"/>
        <v>1</v>
      </c>
      <c r="AG342" s="47">
        <f t="shared" si="49"/>
        <v>2.5</v>
      </c>
    </row>
    <row r="343" spans="1:33" s="2" customFormat="1" ht="274.5" customHeight="1" hidden="1">
      <c r="A343" s="91" t="s">
        <v>70</v>
      </c>
      <c r="B343" s="91"/>
      <c r="C343" s="47">
        <v>120</v>
      </c>
      <c r="D343" s="47">
        <v>72</v>
      </c>
      <c r="E343" s="47">
        <v>12</v>
      </c>
      <c r="F343" s="47">
        <v>30</v>
      </c>
      <c r="G343" s="47">
        <v>12</v>
      </c>
      <c r="H343" s="47">
        <v>112</v>
      </c>
      <c r="I343" s="47">
        <v>192</v>
      </c>
      <c r="J343" s="47">
        <v>111</v>
      </c>
      <c r="K343" s="47">
        <v>12</v>
      </c>
      <c r="L343" s="47">
        <v>120</v>
      </c>
      <c r="M343" s="47">
        <v>46.8</v>
      </c>
      <c r="N343" s="47">
        <v>31.8</v>
      </c>
      <c r="O343" s="47">
        <v>46.2</v>
      </c>
      <c r="P343" s="47">
        <v>24</v>
      </c>
      <c r="Q343" s="47">
        <v>210</v>
      </c>
      <c r="R343" s="47">
        <v>108</v>
      </c>
      <c r="S343" s="47">
        <v>36</v>
      </c>
      <c r="T343" s="47">
        <v>9</v>
      </c>
      <c r="U343" s="47">
        <v>6</v>
      </c>
      <c r="V343" s="47">
        <v>6</v>
      </c>
      <c r="W343" s="47">
        <v>21</v>
      </c>
      <c r="X343" s="47">
        <v>24</v>
      </c>
      <c r="Y343" s="47">
        <v>21</v>
      </c>
      <c r="Z343" s="47">
        <v>9</v>
      </c>
      <c r="AA343" s="46">
        <v>1.2</v>
      </c>
      <c r="AB343" s="47">
        <v>0.72</v>
      </c>
      <c r="AC343" s="47">
        <v>1.2</v>
      </c>
      <c r="AD343" s="47">
        <v>2.4</v>
      </c>
      <c r="AE343" s="47">
        <v>0.18</v>
      </c>
      <c r="AF343" s="47">
        <v>1.2</v>
      </c>
      <c r="AG343" s="47">
        <v>3</v>
      </c>
    </row>
    <row r="344" spans="1:33" s="2" customFormat="1" ht="79.5" customHeight="1">
      <c r="A344" s="91" t="s">
        <v>108</v>
      </c>
      <c r="B344" s="91"/>
      <c r="C344" s="47">
        <f aca="true" t="shared" si="50" ref="C344:AG344">C197+C225+C253+C282+C310+C336</f>
        <v>800</v>
      </c>
      <c r="D344" s="47">
        <f t="shared" si="50"/>
        <v>420</v>
      </c>
      <c r="E344" s="47">
        <f t="shared" si="50"/>
        <v>270.1</v>
      </c>
      <c r="F344" s="47">
        <f t="shared" si="50"/>
        <v>461</v>
      </c>
      <c r="G344" s="47">
        <f t="shared" si="50"/>
        <v>68</v>
      </c>
      <c r="H344" s="47">
        <f t="shared" si="50"/>
        <v>873</v>
      </c>
      <c r="I344" s="47">
        <f t="shared" si="50"/>
        <v>1304.3</v>
      </c>
      <c r="J344" s="47">
        <f t="shared" si="50"/>
        <v>687</v>
      </c>
      <c r="K344" s="47">
        <f t="shared" si="50"/>
        <v>133</v>
      </c>
      <c r="L344" s="47">
        <f t="shared" si="50"/>
        <v>400</v>
      </c>
      <c r="M344" s="47">
        <f t="shared" si="50"/>
        <v>545</v>
      </c>
      <c r="N344" s="47">
        <f t="shared" si="50"/>
        <v>365</v>
      </c>
      <c r="O344" s="47">
        <f t="shared" si="50"/>
        <v>169</v>
      </c>
      <c r="P344" s="47">
        <f t="shared" si="50"/>
        <v>0</v>
      </c>
      <c r="Q344" s="47">
        <f t="shared" si="50"/>
        <v>575</v>
      </c>
      <c r="R344" s="47">
        <f t="shared" si="50"/>
        <v>500</v>
      </c>
      <c r="S344" s="47">
        <f t="shared" si="50"/>
        <v>144</v>
      </c>
      <c r="T344" s="47">
        <f t="shared" si="50"/>
        <v>15</v>
      </c>
      <c r="U344" s="47">
        <f t="shared" si="50"/>
        <v>42</v>
      </c>
      <c r="V344" s="47">
        <f t="shared" si="50"/>
        <v>189.1</v>
      </c>
      <c r="W344" s="47">
        <f t="shared" si="50"/>
        <v>73.19999999999999</v>
      </c>
      <c r="X344" s="47">
        <f t="shared" si="50"/>
        <v>190.5</v>
      </c>
      <c r="Y344" s="47">
        <f t="shared" si="50"/>
        <v>282.78999999999996</v>
      </c>
      <c r="Z344" s="47">
        <f t="shared" si="50"/>
        <v>210</v>
      </c>
      <c r="AA344" s="47">
        <f t="shared" si="50"/>
        <v>4</v>
      </c>
      <c r="AB344" s="47">
        <f t="shared" si="50"/>
        <v>4</v>
      </c>
      <c r="AC344" s="47">
        <f t="shared" si="50"/>
        <v>5</v>
      </c>
      <c r="AD344" s="47">
        <f t="shared" si="50"/>
        <v>0</v>
      </c>
      <c r="AE344" s="47">
        <f t="shared" si="50"/>
        <v>6.4</v>
      </c>
      <c r="AF344" s="47">
        <f t="shared" si="50"/>
        <v>7.2</v>
      </c>
      <c r="AG344" s="47">
        <f t="shared" si="50"/>
        <v>18</v>
      </c>
    </row>
    <row r="345" spans="1:33" s="2" customFormat="1" ht="79.5" customHeight="1">
      <c r="A345" s="91" t="s">
        <v>28</v>
      </c>
      <c r="B345" s="91"/>
      <c r="C345" s="47">
        <f>C344/6</f>
        <v>133.33333333333334</v>
      </c>
      <c r="D345" s="47">
        <f>D344/6</f>
        <v>70</v>
      </c>
      <c r="E345" s="47"/>
      <c r="F345" s="47">
        <f aca="true" t="shared" si="51" ref="F345:AG345">F344/6</f>
        <v>76.83333333333333</v>
      </c>
      <c r="G345" s="47">
        <f t="shared" si="51"/>
        <v>11.333333333333334</v>
      </c>
      <c r="H345" s="47">
        <f t="shared" si="51"/>
        <v>145.5</v>
      </c>
      <c r="I345" s="47">
        <f t="shared" si="51"/>
        <v>217.38333333333333</v>
      </c>
      <c r="J345" s="47">
        <f t="shared" si="51"/>
        <v>114.5</v>
      </c>
      <c r="K345" s="47">
        <f t="shared" si="51"/>
        <v>22.166666666666668</v>
      </c>
      <c r="L345" s="47">
        <f t="shared" si="51"/>
        <v>66.66666666666667</v>
      </c>
      <c r="M345" s="47">
        <f t="shared" si="51"/>
        <v>90.83333333333333</v>
      </c>
      <c r="N345" s="47">
        <f t="shared" si="51"/>
        <v>60.833333333333336</v>
      </c>
      <c r="O345" s="47">
        <f t="shared" si="51"/>
        <v>28.166666666666668</v>
      </c>
      <c r="P345" s="47">
        <f t="shared" si="51"/>
        <v>0</v>
      </c>
      <c r="Q345" s="47">
        <f t="shared" si="51"/>
        <v>95.83333333333333</v>
      </c>
      <c r="R345" s="47">
        <f t="shared" si="51"/>
        <v>83.33333333333333</v>
      </c>
      <c r="S345" s="47">
        <f t="shared" si="51"/>
        <v>24</v>
      </c>
      <c r="T345" s="47">
        <f t="shared" si="51"/>
        <v>2.5</v>
      </c>
      <c r="U345" s="47">
        <f t="shared" si="51"/>
        <v>7</v>
      </c>
      <c r="V345" s="47">
        <f t="shared" si="51"/>
        <v>31.516666666666666</v>
      </c>
      <c r="W345" s="47">
        <f t="shared" si="51"/>
        <v>12.199999999999998</v>
      </c>
      <c r="X345" s="47">
        <f t="shared" si="51"/>
        <v>31.75</v>
      </c>
      <c r="Y345" s="47">
        <f t="shared" si="51"/>
        <v>47.13166666666666</v>
      </c>
      <c r="Z345" s="47">
        <f t="shared" si="51"/>
        <v>35</v>
      </c>
      <c r="AA345" s="47">
        <f t="shared" si="51"/>
        <v>0.6666666666666666</v>
      </c>
      <c r="AB345" s="47">
        <f t="shared" si="51"/>
        <v>0.6666666666666666</v>
      </c>
      <c r="AC345" s="47">
        <f t="shared" si="51"/>
        <v>0.8333333333333334</v>
      </c>
      <c r="AD345" s="47">
        <f t="shared" si="51"/>
        <v>0</v>
      </c>
      <c r="AE345" s="47">
        <f t="shared" si="51"/>
        <v>1.0666666666666667</v>
      </c>
      <c r="AF345" s="47">
        <f t="shared" si="51"/>
        <v>1.2</v>
      </c>
      <c r="AG345" s="47">
        <f t="shared" si="51"/>
        <v>3</v>
      </c>
    </row>
    <row r="346" spans="1:33" s="2" customFormat="1" ht="83.25">
      <c r="A346" s="91" t="s">
        <v>54</v>
      </c>
      <c r="B346" s="91"/>
      <c r="C346" s="47">
        <f>C341+C344</f>
        <v>1544</v>
      </c>
      <c r="D346" s="47">
        <f aca="true" t="shared" si="52" ref="D346:AG346">D341+D344</f>
        <v>810</v>
      </c>
      <c r="E346" s="47">
        <f t="shared" si="52"/>
        <v>647.7</v>
      </c>
      <c r="F346" s="47">
        <f t="shared" si="52"/>
        <v>734</v>
      </c>
      <c r="G346" s="47">
        <f t="shared" si="52"/>
        <v>146</v>
      </c>
      <c r="H346" s="47">
        <f t="shared" si="52"/>
        <v>2033</v>
      </c>
      <c r="I346" s="47">
        <f t="shared" si="52"/>
        <v>2597.5</v>
      </c>
      <c r="J346" s="47">
        <f t="shared" si="52"/>
        <v>1381</v>
      </c>
      <c r="K346" s="47">
        <f t="shared" si="52"/>
        <v>233</v>
      </c>
      <c r="L346" s="47">
        <f t="shared" si="52"/>
        <v>600</v>
      </c>
      <c r="M346" s="47">
        <f t="shared" si="52"/>
        <v>1087</v>
      </c>
      <c r="N346" s="47">
        <f t="shared" si="52"/>
        <v>622</v>
      </c>
      <c r="O346" s="47">
        <f t="shared" si="52"/>
        <v>330</v>
      </c>
      <c r="P346" s="47">
        <f t="shared" si="52"/>
        <v>0</v>
      </c>
      <c r="Q346" s="47">
        <f t="shared" si="52"/>
        <v>1089</v>
      </c>
      <c r="R346" s="47">
        <f t="shared" si="52"/>
        <v>1300</v>
      </c>
      <c r="S346" s="47">
        <f t="shared" si="52"/>
        <v>376</v>
      </c>
      <c r="T346" s="47">
        <f t="shared" si="52"/>
        <v>30</v>
      </c>
      <c r="U346" s="47">
        <f t="shared" si="52"/>
        <v>124</v>
      </c>
      <c r="V346" s="47">
        <f t="shared" si="52"/>
        <v>352.5</v>
      </c>
      <c r="W346" s="47">
        <f t="shared" si="52"/>
        <v>163.5</v>
      </c>
      <c r="X346" s="47">
        <f t="shared" si="52"/>
        <v>342.1</v>
      </c>
      <c r="Y346" s="47">
        <f t="shared" si="52"/>
        <v>589.89</v>
      </c>
      <c r="Z346" s="47">
        <f t="shared" si="52"/>
        <v>410</v>
      </c>
      <c r="AA346" s="47">
        <f t="shared" si="52"/>
        <v>8</v>
      </c>
      <c r="AB346" s="47">
        <f t="shared" si="52"/>
        <v>8</v>
      </c>
      <c r="AC346" s="47">
        <f t="shared" si="52"/>
        <v>10</v>
      </c>
      <c r="AD346" s="47">
        <f t="shared" si="52"/>
        <v>18</v>
      </c>
      <c r="AE346" s="47">
        <f t="shared" si="52"/>
        <v>15.8</v>
      </c>
      <c r="AF346" s="47">
        <f t="shared" si="52"/>
        <v>13.2</v>
      </c>
      <c r="AG346" s="47">
        <f t="shared" si="52"/>
        <v>33</v>
      </c>
    </row>
    <row r="347" spans="1:33" s="2" customFormat="1" ht="131.25" customHeight="1">
      <c r="A347" s="91" t="s">
        <v>28</v>
      </c>
      <c r="B347" s="91"/>
      <c r="C347" s="19">
        <f>C346/12</f>
        <v>128.66666666666666</v>
      </c>
      <c r="D347" s="19">
        <f aca="true" t="shared" si="53" ref="D347:AG347">D346/12</f>
        <v>67.5</v>
      </c>
      <c r="E347" s="19">
        <f t="shared" si="53"/>
        <v>53.975</v>
      </c>
      <c r="F347" s="19">
        <f t="shared" si="53"/>
        <v>61.166666666666664</v>
      </c>
      <c r="G347" s="19">
        <f t="shared" si="53"/>
        <v>12.166666666666666</v>
      </c>
      <c r="H347" s="19">
        <f t="shared" si="53"/>
        <v>169.41666666666666</v>
      </c>
      <c r="I347" s="19">
        <f t="shared" si="53"/>
        <v>216.45833333333334</v>
      </c>
      <c r="J347" s="19">
        <f t="shared" si="53"/>
        <v>115.08333333333333</v>
      </c>
      <c r="K347" s="19">
        <f t="shared" si="53"/>
        <v>19.416666666666668</v>
      </c>
      <c r="L347" s="19">
        <f t="shared" si="53"/>
        <v>50</v>
      </c>
      <c r="M347" s="19">
        <f t="shared" si="53"/>
        <v>90.58333333333333</v>
      </c>
      <c r="N347" s="19">
        <f t="shared" si="53"/>
        <v>51.833333333333336</v>
      </c>
      <c r="O347" s="19">
        <f t="shared" si="53"/>
        <v>27.5</v>
      </c>
      <c r="P347" s="19">
        <f t="shared" si="53"/>
        <v>0</v>
      </c>
      <c r="Q347" s="19">
        <f t="shared" si="53"/>
        <v>90.75</v>
      </c>
      <c r="R347" s="19">
        <f t="shared" si="53"/>
        <v>108.33333333333333</v>
      </c>
      <c r="S347" s="19">
        <f t="shared" si="53"/>
        <v>31.333333333333332</v>
      </c>
      <c r="T347" s="19">
        <f t="shared" si="53"/>
        <v>2.5</v>
      </c>
      <c r="U347" s="19">
        <f t="shared" si="53"/>
        <v>10.333333333333334</v>
      </c>
      <c r="V347" s="19">
        <f t="shared" si="53"/>
        <v>29.375</v>
      </c>
      <c r="W347" s="19">
        <f t="shared" si="53"/>
        <v>13.625</v>
      </c>
      <c r="X347" s="19">
        <f t="shared" si="53"/>
        <v>28.508333333333336</v>
      </c>
      <c r="Y347" s="19">
        <f t="shared" si="53"/>
        <v>49.1575</v>
      </c>
      <c r="Z347" s="19">
        <f t="shared" si="53"/>
        <v>34.166666666666664</v>
      </c>
      <c r="AA347" s="19">
        <f t="shared" si="53"/>
        <v>0.6666666666666666</v>
      </c>
      <c r="AB347" s="19">
        <f t="shared" si="53"/>
        <v>0.6666666666666666</v>
      </c>
      <c r="AC347" s="19">
        <f t="shared" si="53"/>
        <v>0.8333333333333334</v>
      </c>
      <c r="AD347" s="19">
        <f t="shared" si="53"/>
        <v>1.5</v>
      </c>
      <c r="AE347" s="19">
        <f t="shared" si="53"/>
        <v>1.3166666666666667</v>
      </c>
      <c r="AF347" s="19">
        <f t="shared" si="53"/>
        <v>1.0999999999999999</v>
      </c>
      <c r="AG347" s="19">
        <f t="shared" si="53"/>
        <v>2.75</v>
      </c>
    </row>
    <row r="348" spans="1:33" s="2" customFormat="1" ht="409.5" customHeight="1" hidden="1" thickBot="1">
      <c r="A348" s="91" t="s">
        <v>70</v>
      </c>
      <c r="B348" s="91"/>
      <c r="C348" s="47">
        <v>120</v>
      </c>
      <c r="D348" s="47">
        <v>72</v>
      </c>
      <c r="E348" s="47">
        <v>12</v>
      </c>
      <c r="F348" s="47">
        <v>30</v>
      </c>
      <c r="G348" s="47">
        <v>12</v>
      </c>
      <c r="H348" s="47">
        <v>112</v>
      </c>
      <c r="I348" s="47">
        <v>192</v>
      </c>
      <c r="J348" s="47">
        <v>111</v>
      </c>
      <c r="K348" s="47">
        <v>12</v>
      </c>
      <c r="L348" s="47">
        <v>120</v>
      </c>
      <c r="M348" s="47">
        <v>46.8</v>
      </c>
      <c r="N348" s="47">
        <v>31.8</v>
      </c>
      <c r="O348" s="47">
        <v>46.2</v>
      </c>
      <c r="P348" s="47">
        <v>24</v>
      </c>
      <c r="Q348" s="47">
        <v>210</v>
      </c>
      <c r="R348" s="47">
        <v>108</v>
      </c>
      <c r="S348" s="47">
        <v>36</v>
      </c>
      <c r="T348" s="47">
        <v>9</v>
      </c>
      <c r="U348" s="47">
        <v>6</v>
      </c>
      <c r="V348" s="47">
        <v>6</v>
      </c>
      <c r="W348" s="47">
        <v>21</v>
      </c>
      <c r="X348" s="47">
        <v>24</v>
      </c>
      <c r="Y348" s="47">
        <v>21</v>
      </c>
      <c r="Z348" s="47">
        <v>9</v>
      </c>
      <c r="AA348" s="46">
        <v>1.2</v>
      </c>
      <c r="AB348" s="47">
        <v>0.72</v>
      </c>
      <c r="AC348" s="47">
        <v>1.2</v>
      </c>
      <c r="AD348" s="47">
        <v>2.4</v>
      </c>
      <c r="AE348" s="47">
        <v>0.18</v>
      </c>
      <c r="AF348" s="47">
        <v>1.2</v>
      </c>
      <c r="AG348" s="47">
        <v>3</v>
      </c>
    </row>
    <row r="349" spans="1:147" s="3" customFormat="1" ht="135" customHeight="1" hidden="1" thickBot="1">
      <c r="A349" s="91" t="s">
        <v>39</v>
      </c>
      <c r="B349" s="91"/>
      <c r="C349" s="19">
        <f aca="true" t="shared" si="54" ref="C349:AG349">C347*100/C348</f>
        <v>107.22222222222221</v>
      </c>
      <c r="D349" s="19">
        <f t="shared" si="54"/>
        <v>93.75</v>
      </c>
      <c r="E349" s="19">
        <f t="shared" si="54"/>
        <v>449.7916666666667</v>
      </c>
      <c r="F349" s="19">
        <f t="shared" si="54"/>
        <v>203.88888888888886</v>
      </c>
      <c r="G349" s="19">
        <f t="shared" si="54"/>
        <v>101.38888888888887</v>
      </c>
      <c r="H349" s="19">
        <f t="shared" si="54"/>
        <v>151.26488095238093</v>
      </c>
      <c r="I349" s="19">
        <f t="shared" si="54"/>
        <v>112.73871527777779</v>
      </c>
      <c r="J349" s="19">
        <f t="shared" si="54"/>
        <v>103.67867867867866</v>
      </c>
      <c r="K349" s="19">
        <f t="shared" si="54"/>
        <v>161.80555555555557</v>
      </c>
      <c r="L349" s="19">
        <f t="shared" si="54"/>
        <v>41.666666666666664</v>
      </c>
      <c r="M349" s="19">
        <f t="shared" si="54"/>
        <v>193.55413105413103</v>
      </c>
      <c r="N349" s="19">
        <f t="shared" si="54"/>
        <v>162.99790356394132</v>
      </c>
      <c r="O349" s="19">
        <f t="shared" si="54"/>
        <v>59.52380952380952</v>
      </c>
      <c r="P349" s="19">
        <f t="shared" si="54"/>
        <v>0</v>
      </c>
      <c r="Q349" s="19">
        <f t="shared" si="54"/>
        <v>43.214285714285715</v>
      </c>
      <c r="R349" s="19">
        <f t="shared" si="54"/>
        <v>100.30864197530863</v>
      </c>
      <c r="S349" s="19">
        <f t="shared" si="54"/>
        <v>87.03703703703702</v>
      </c>
      <c r="T349" s="19">
        <f t="shared" si="54"/>
        <v>27.77777777777778</v>
      </c>
      <c r="U349" s="19">
        <f t="shared" si="54"/>
        <v>172.22222222222226</v>
      </c>
      <c r="V349" s="19">
        <f t="shared" si="54"/>
        <v>489.5833333333333</v>
      </c>
      <c r="W349" s="19">
        <f t="shared" si="54"/>
        <v>64.88095238095238</v>
      </c>
      <c r="X349" s="19">
        <f t="shared" si="54"/>
        <v>118.78472222222223</v>
      </c>
      <c r="Y349" s="19">
        <f t="shared" si="54"/>
        <v>234.08333333333334</v>
      </c>
      <c r="Z349" s="19">
        <f t="shared" si="54"/>
        <v>379.6296296296296</v>
      </c>
      <c r="AA349" s="19">
        <f t="shared" si="54"/>
        <v>55.55555555555555</v>
      </c>
      <c r="AB349" s="19">
        <f t="shared" si="54"/>
        <v>92.59259259259258</v>
      </c>
      <c r="AC349" s="19">
        <f t="shared" si="54"/>
        <v>69.44444444444446</v>
      </c>
      <c r="AD349" s="19">
        <f t="shared" si="54"/>
        <v>62.5</v>
      </c>
      <c r="AE349" s="19">
        <f t="shared" si="54"/>
        <v>731.4814814814814</v>
      </c>
      <c r="AF349" s="19">
        <f t="shared" si="54"/>
        <v>91.66666666666666</v>
      </c>
      <c r="AG349" s="19">
        <f t="shared" si="54"/>
        <v>91.66666666666667</v>
      </c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</row>
    <row r="350" spans="1:147" ht="83.25">
      <c r="A350" s="2"/>
      <c r="B350" s="2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"/>
      <c r="O350" s="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B350" s="11"/>
      <c r="AC350" s="11"/>
      <c r="AD350" s="11"/>
      <c r="AE350" s="11"/>
      <c r="AF350" s="11"/>
      <c r="AG350" s="11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</row>
    <row r="351" spans="1:34" ht="83.25">
      <c r="A351" s="2"/>
      <c r="B351" s="2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"/>
      <c r="O351" s="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B351" s="11"/>
      <c r="AC351" s="11"/>
      <c r="AD351" s="11"/>
      <c r="AE351" s="11"/>
      <c r="AF351" s="11"/>
      <c r="AG351" s="11"/>
      <c r="AH351" s="2"/>
    </row>
    <row r="352" spans="1:34" ht="83.25">
      <c r="A352" s="2"/>
      <c r="B352" s="2"/>
      <c r="C352" s="11"/>
      <c r="D352" s="11"/>
      <c r="E352" s="11"/>
      <c r="F352" s="11"/>
      <c r="G352" s="11"/>
      <c r="H352" s="11"/>
      <c r="I352" s="11"/>
      <c r="J352" s="11"/>
      <c r="K352" s="11"/>
      <c r="L352" s="1"/>
      <c r="M352" s="1"/>
      <c r="N352" s="1"/>
      <c r="O352" s="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B352" s="11"/>
      <c r="AC352" s="11"/>
      <c r="AD352" s="11"/>
      <c r="AE352" s="11"/>
      <c r="AF352" s="11"/>
      <c r="AG352" s="11"/>
      <c r="AH352" s="2"/>
    </row>
    <row r="353" spans="1:34" ht="83.25">
      <c r="A353" s="11"/>
      <c r="B353" s="2"/>
      <c r="C353" s="11"/>
      <c r="D353" s="11"/>
      <c r="E353" s="11"/>
      <c r="F353" s="11"/>
      <c r="G353" s="11"/>
      <c r="H353" s="11"/>
      <c r="I353" s="11"/>
      <c r="J353" s="11"/>
      <c r="K353" s="11"/>
      <c r="L353" s="1"/>
      <c r="M353" s="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B353" s="11"/>
      <c r="AC353" s="11"/>
      <c r="AD353" s="11"/>
      <c r="AE353" s="11"/>
      <c r="AF353" s="11"/>
      <c r="AG353" s="11"/>
      <c r="AH353" s="2"/>
    </row>
    <row r="354" spans="1:34" ht="83.25">
      <c r="A354" s="11"/>
      <c r="B354" s="2"/>
      <c r="C354" s="11"/>
      <c r="D354" s="11"/>
      <c r="E354" s="11"/>
      <c r="F354" s="11"/>
      <c r="G354" s="11"/>
      <c r="H354" s="11"/>
      <c r="I354" s="11"/>
      <c r="J354" s="11"/>
      <c r="K354" s="11"/>
      <c r="L354" s="1"/>
      <c r="M354" s="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B354" s="11"/>
      <c r="AC354" s="11"/>
      <c r="AD354" s="11"/>
      <c r="AE354" s="11"/>
      <c r="AF354" s="11"/>
      <c r="AG354" s="11"/>
      <c r="AH354" s="2"/>
    </row>
    <row r="355" spans="1:34" ht="83.25">
      <c r="A355" s="11"/>
      <c r="B355" s="2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AB355" s="11"/>
      <c r="AC355" s="11"/>
      <c r="AD355" s="11"/>
      <c r="AE355" s="11"/>
      <c r="AF355" s="11"/>
      <c r="AG355" s="11"/>
      <c r="AH355" s="2"/>
    </row>
    <row r="356" spans="1:34" ht="83.25">
      <c r="A356" s="11"/>
      <c r="B356" s="2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AB356" s="11"/>
      <c r="AC356" s="11"/>
      <c r="AD356" s="11"/>
      <c r="AE356" s="11"/>
      <c r="AF356" s="11"/>
      <c r="AG356" s="11"/>
      <c r="AH356" s="2"/>
    </row>
    <row r="357" spans="1:34" ht="83.25">
      <c r="A357" s="11"/>
      <c r="B357" s="2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AB357" s="11"/>
      <c r="AC357" s="11"/>
      <c r="AD357" s="11"/>
      <c r="AE357" s="11"/>
      <c r="AF357" s="11"/>
      <c r="AG357" s="11"/>
      <c r="AH357" s="2"/>
    </row>
    <row r="358" spans="13:34" ht="83.25">
      <c r="M358" s="11"/>
      <c r="N358" s="11"/>
      <c r="O358" s="11"/>
      <c r="P358" s="11"/>
      <c r="Q358" s="11"/>
      <c r="AB358" s="11"/>
      <c r="AC358" s="11"/>
      <c r="AD358" s="11"/>
      <c r="AE358" s="11"/>
      <c r="AF358" s="11"/>
      <c r="AG358" s="11"/>
      <c r="AH358" s="2"/>
    </row>
    <row r="359" spans="13:34" ht="83.25">
      <c r="M359" s="11"/>
      <c r="N359" s="11"/>
      <c r="O359" s="11"/>
      <c r="P359" s="11"/>
      <c r="Q359" s="11"/>
      <c r="AB359" s="11"/>
      <c r="AC359" s="11"/>
      <c r="AD359" s="11"/>
      <c r="AE359" s="11"/>
      <c r="AF359" s="11"/>
      <c r="AG359" s="11"/>
      <c r="AH359" s="2"/>
    </row>
    <row r="360" spans="13:34" ht="83.25">
      <c r="M360" s="11"/>
      <c r="N360" s="11"/>
      <c r="O360" s="11"/>
      <c r="P360" s="11"/>
      <c r="Q360" s="11"/>
      <c r="AB360" s="11"/>
      <c r="AC360" s="11"/>
      <c r="AD360" s="11"/>
      <c r="AE360" s="11"/>
      <c r="AF360" s="11"/>
      <c r="AG360" s="11"/>
      <c r="AH360" s="2"/>
    </row>
    <row r="361" spans="13:34" ht="83.25">
      <c r="M361" s="11"/>
      <c r="N361" s="11"/>
      <c r="O361" s="11"/>
      <c r="P361" s="11"/>
      <c r="Q361" s="11"/>
      <c r="AB361" s="11"/>
      <c r="AC361" s="11"/>
      <c r="AD361" s="11"/>
      <c r="AE361" s="11"/>
      <c r="AF361" s="11"/>
      <c r="AG361" s="11"/>
      <c r="AH361" s="2"/>
    </row>
    <row r="362" spans="13:34" ht="83.25">
      <c r="M362" s="11"/>
      <c r="N362" s="11"/>
      <c r="O362" s="11"/>
      <c r="P362" s="11"/>
      <c r="Q362" s="11"/>
      <c r="AB362" s="11"/>
      <c r="AC362" s="11"/>
      <c r="AD362" s="11"/>
      <c r="AE362" s="11"/>
      <c r="AF362" s="11"/>
      <c r="AG362" s="11"/>
      <c r="AH362" s="2"/>
    </row>
    <row r="363" spans="13:34" ht="83.25">
      <c r="M363" s="11"/>
      <c r="N363" s="11"/>
      <c r="O363" s="11"/>
      <c r="P363" s="11"/>
      <c r="Q363" s="11"/>
      <c r="AB363" s="11"/>
      <c r="AC363" s="11"/>
      <c r="AD363" s="11"/>
      <c r="AE363" s="11"/>
      <c r="AF363" s="11"/>
      <c r="AG363" s="11"/>
      <c r="AH363" s="2"/>
    </row>
    <row r="364" spans="13:34" ht="83.25">
      <c r="M364" s="11"/>
      <c r="N364" s="11"/>
      <c r="O364" s="11"/>
      <c r="P364" s="11"/>
      <c r="Q364" s="11"/>
      <c r="AB364" s="11"/>
      <c r="AC364" s="11"/>
      <c r="AD364" s="11"/>
      <c r="AE364" s="11"/>
      <c r="AF364" s="11"/>
      <c r="AG364" s="11"/>
      <c r="AH364" s="2"/>
    </row>
    <row r="365" spans="13:34" ht="83.25">
      <c r="M365" s="11"/>
      <c r="N365" s="11"/>
      <c r="O365" s="11"/>
      <c r="P365" s="11"/>
      <c r="Q365" s="11"/>
      <c r="AB365" s="11"/>
      <c r="AC365" s="11"/>
      <c r="AD365" s="11"/>
      <c r="AE365" s="11"/>
      <c r="AF365" s="11"/>
      <c r="AG365" s="11"/>
      <c r="AH365" s="2"/>
    </row>
    <row r="366" spans="13:34" ht="83.25">
      <c r="M366" s="11"/>
      <c r="N366" s="11"/>
      <c r="O366" s="11"/>
      <c r="P366" s="11"/>
      <c r="Q366" s="11"/>
      <c r="AB366" s="11"/>
      <c r="AC366" s="11"/>
      <c r="AD366" s="11"/>
      <c r="AE366" s="11"/>
      <c r="AF366" s="11"/>
      <c r="AG366" s="11"/>
      <c r="AH366" s="2"/>
    </row>
    <row r="367" spans="13:34" ht="83.25">
      <c r="M367" s="11"/>
      <c r="N367" s="11"/>
      <c r="O367" s="11"/>
      <c r="P367" s="11"/>
      <c r="Q367" s="11"/>
      <c r="AB367" s="11"/>
      <c r="AC367" s="11"/>
      <c r="AD367" s="11"/>
      <c r="AE367" s="11"/>
      <c r="AF367" s="11"/>
      <c r="AG367" s="11"/>
      <c r="AH367" s="2"/>
    </row>
    <row r="368" spans="13:34" ht="83.25">
      <c r="M368" s="100"/>
      <c r="N368" s="100"/>
      <c r="O368" s="100"/>
      <c r="P368" s="11"/>
      <c r="Q368" s="11"/>
      <c r="AB368" s="11"/>
      <c r="AC368" s="11"/>
      <c r="AD368" s="11"/>
      <c r="AE368" s="11"/>
      <c r="AF368" s="11"/>
      <c r="AG368" s="11"/>
      <c r="AH368" s="2"/>
    </row>
    <row r="369" spans="1:34" ht="83.25">
      <c r="A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100"/>
      <c r="N369" s="100"/>
      <c r="O369" s="100"/>
      <c r="P369" s="11"/>
      <c r="Q369" s="11"/>
      <c r="AB369" s="11"/>
      <c r="AC369" s="11"/>
      <c r="AD369" s="11"/>
      <c r="AE369" s="11"/>
      <c r="AF369" s="11"/>
      <c r="AG369" s="11"/>
      <c r="AH369" s="2"/>
    </row>
    <row r="370" spans="1:34" ht="83.25">
      <c r="A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100"/>
      <c r="N370" s="100"/>
      <c r="O370" s="100"/>
      <c r="AB370" s="11"/>
      <c r="AC370" s="11"/>
      <c r="AD370" s="11"/>
      <c r="AE370" s="11"/>
      <c r="AF370" s="11"/>
      <c r="AG370" s="11"/>
      <c r="AH370" s="2"/>
    </row>
    <row r="371" spans="1:34" ht="83.25">
      <c r="A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100"/>
      <c r="N371" s="100"/>
      <c r="O371" s="100"/>
      <c r="AB371" s="11"/>
      <c r="AC371" s="11"/>
      <c r="AD371" s="11"/>
      <c r="AE371" s="11"/>
      <c r="AF371" s="11"/>
      <c r="AG371" s="11"/>
      <c r="AH371" s="2"/>
    </row>
    <row r="372" spans="1:34" ht="83.25">
      <c r="A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100"/>
      <c r="N372" s="100"/>
      <c r="O372" s="100"/>
      <c r="AB372" s="11"/>
      <c r="AC372" s="11"/>
      <c r="AD372" s="11"/>
      <c r="AE372" s="11"/>
      <c r="AF372" s="11"/>
      <c r="AG372" s="11"/>
      <c r="AH372" s="2"/>
    </row>
    <row r="373" spans="1:34" ht="83.25">
      <c r="A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100"/>
      <c r="N373" s="100"/>
      <c r="O373" s="100"/>
      <c r="AB373" s="11"/>
      <c r="AC373" s="11"/>
      <c r="AD373" s="11"/>
      <c r="AE373" s="11"/>
      <c r="AF373" s="11"/>
      <c r="AG373" s="11"/>
      <c r="AH373" s="2"/>
    </row>
    <row r="374" spans="1:34" ht="83.25">
      <c r="A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100"/>
      <c r="N374" s="100"/>
      <c r="O374" s="100"/>
      <c r="AB374" s="11"/>
      <c r="AC374" s="11"/>
      <c r="AD374" s="11"/>
      <c r="AE374" s="11"/>
      <c r="AF374" s="11"/>
      <c r="AG374" s="11"/>
      <c r="AH374" s="2"/>
    </row>
    <row r="375" spans="1:34" ht="83.25">
      <c r="A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100"/>
      <c r="N375" s="100"/>
      <c r="O375" s="100"/>
      <c r="AB375" s="11"/>
      <c r="AC375" s="11"/>
      <c r="AD375" s="11"/>
      <c r="AE375" s="11"/>
      <c r="AF375" s="11"/>
      <c r="AG375" s="11"/>
      <c r="AH375" s="2"/>
    </row>
    <row r="376" spans="1:34" ht="83.25">
      <c r="A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100"/>
      <c r="N376" s="100"/>
      <c r="O376" s="100"/>
      <c r="AB376" s="11"/>
      <c r="AC376" s="11"/>
      <c r="AD376" s="11"/>
      <c r="AE376" s="11"/>
      <c r="AF376" s="11"/>
      <c r="AG376" s="11"/>
      <c r="AH376" s="2"/>
    </row>
    <row r="377" spans="1:34" ht="83.25">
      <c r="A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100"/>
      <c r="N377" s="100"/>
      <c r="O377" s="100"/>
      <c r="AB377" s="11"/>
      <c r="AC377" s="11"/>
      <c r="AD377" s="11"/>
      <c r="AE377" s="11"/>
      <c r="AF377" s="11"/>
      <c r="AG377" s="11"/>
      <c r="AH377" s="2"/>
    </row>
    <row r="378" spans="1:34" ht="83.25">
      <c r="A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100"/>
      <c r="N378" s="100"/>
      <c r="O378" s="100"/>
      <c r="AB378" s="11"/>
      <c r="AC378" s="11"/>
      <c r="AD378" s="11"/>
      <c r="AE378" s="11"/>
      <c r="AF378" s="11"/>
      <c r="AG378" s="11"/>
      <c r="AH378" s="2"/>
    </row>
    <row r="379" spans="1:34" ht="83.25">
      <c r="A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100"/>
      <c r="N379" s="100"/>
      <c r="O379" s="100"/>
      <c r="AB379" s="11"/>
      <c r="AC379" s="11"/>
      <c r="AD379" s="11"/>
      <c r="AE379" s="11"/>
      <c r="AF379" s="11"/>
      <c r="AG379" s="11"/>
      <c r="AH379" s="2"/>
    </row>
    <row r="380" spans="1:34" ht="83.25">
      <c r="A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100"/>
      <c r="N380" s="100"/>
      <c r="O380" s="100"/>
      <c r="AB380" s="11"/>
      <c r="AC380" s="11"/>
      <c r="AD380" s="11"/>
      <c r="AE380" s="11"/>
      <c r="AF380" s="11"/>
      <c r="AG380" s="11"/>
      <c r="AH380" s="2"/>
    </row>
    <row r="381" spans="1:34" ht="83.25">
      <c r="A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100"/>
      <c r="N381" s="100"/>
      <c r="O381" s="100"/>
      <c r="AB381" s="11"/>
      <c r="AC381" s="11"/>
      <c r="AD381" s="11"/>
      <c r="AE381" s="11"/>
      <c r="AF381" s="11"/>
      <c r="AG381" s="11"/>
      <c r="AH381" s="2"/>
    </row>
    <row r="382" spans="1:34" ht="83.25">
      <c r="A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100"/>
      <c r="N382" s="100"/>
      <c r="O382" s="100"/>
      <c r="AB382" s="11"/>
      <c r="AC382" s="11"/>
      <c r="AD382" s="11"/>
      <c r="AE382" s="11"/>
      <c r="AF382" s="11"/>
      <c r="AG382" s="11"/>
      <c r="AH382" s="2"/>
    </row>
    <row r="383" spans="1:34" ht="83.25">
      <c r="A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11"/>
      <c r="N383" s="11"/>
      <c r="O383" s="11"/>
      <c r="AB383" s="11"/>
      <c r="AC383" s="11"/>
      <c r="AD383" s="11"/>
      <c r="AE383" s="11"/>
      <c r="AF383" s="11"/>
      <c r="AG383" s="11"/>
      <c r="AH383" s="2"/>
    </row>
    <row r="384" spans="1:34" ht="83.25">
      <c r="A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11"/>
      <c r="N384" s="11"/>
      <c r="O384" s="11"/>
      <c r="AB384" s="11"/>
      <c r="AC384" s="11"/>
      <c r="AD384" s="11"/>
      <c r="AE384" s="11"/>
      <c r="AF384" s="11"/>
      <c r="AG384" s="11"/>
      <c r="AH384" s="2"/>
    </row>
    <row r="385" spans="1:34" ht="83.25">
      <c r="A385" s="26"/>
      <c r="M385" s="11"/>
      <c r="N385" s="11"/>
      <c r="O385" s="11"/>
      <c r="AB385" s="11"/>
      <c r="AC385" s="11"/>
      <c r="AD385" s="11"/>
      <c r="AE385" s="11"/>
      <c r="AF385" s="11"/>
      <c r="AG385" s="11"/>
      <c r="AH385" s="2"/>
    </row>
    <row r="386" spans="2:34" s="32" customFormat="1" ht="83.25">
      <c r="B386" s="26"/>
      <c r="M386" s="11"/>
      <c r="N386" s="11"/>
      <c r="O386" s="11"/>
      <c r="Z386" s="21"/>
      <c r="AA386" s="2"/>
      <c r="AB386" s="11"/>
      <c r="AC386" s="11"/>
      <c r="AD386" s="11"/>
      <c r="AE386" s="11"/>
      <c r="AF386" s="11"/>
      <c r="AG386" s="11"/>
      <c r="AH386" s="11"/>
    </row>
    <row r="387" spans="2:34" s="32" customFormat="1" ht="83.25">
      <c r="B387" s="26"/>
      <c r="M387" s="11"/>
      <c r="N387" s="11"/>
      <c r="O387" s="11"/>
      <c r="Z387" s="21"/>
      <c r="AA387" s="2"/>
      <c r="AB387" s="11"/>
      <c r="AC387" s="11"/>
      <c r="AD387" s="11"/>
      <c r="AE387" s="11"/>
      <c r="AF387" s="11"/>
      <c r="AG387" s="11"/>
      <c r="AH387" s="11"/>
    </row>
    <row r="388" spans="1:34" ht="83.25">
      <c r="A388" s="26"/>
      <c r="M388" s="11"/>
      <c r="N388" s="11"/>
      <c r="O388" s="11"/>
      <c r="AB388" s="11"/>
      <c r="AC388" s="11"/>
      <c r="AD388" s="11"/>
      <c r="AE388" s="11"/>
      <c r="AF388" s="11"/>
      <c r="AG388" s="11"/>
      <c r="AH388" s="2"/>
    </row>
    <row r="389" spans="1:34" ht="83.25">
      <c r="A389" s="26"/>
      <c r="M389" s="11"/>
      <c r="N389" s="11"/>
      <c r="O389" s="11"/>
      <c r="AB389" s="11"/>
      <c r="AC389" s="11"/>
      <c r="AD389" s="11"/>
      <c r="AE389" s="11"/>
      <c r="AF389" s="11"/>
      <c r="AG389" s="11"/>
      <c r="AH389" s="2"/>
    </row>
    <row r="390" spans="1:34" ht="83.25">
      <c r="A390" s="26"/>
      <c r="M390" s="11"/>
      <c r="N390" s="11"/>
      <c r="O390" s="11"/>
      <c r="AB390" s="11"/>
      <c r="AC390" s="11"/>
      <c r="AD390" s="11"/>
      <c r="AE390" s="11"/>
      <c r="AF390" s="11"/>
      <c r="AG390" s="11"/>
      <c r="AH390" s="2"/>
    </row>
    <row r="391" spans="1:34" ht="83.25">
      <c r="A391" s="26"/>
      <c r="M391" s="11"/>
      <c r="N391" s="11"/>
      <c r="O391" s="11"/>
      <c r="AB391" s="11"/>
      <c r="AC391" s="11"/>
      <c r="AD391" s="11"/>
      <c r="AE391" s="11"/>
      <c r="AF391" s="11"/>
      <c r="AG391" s="11"/>
      <c r="AH391" s="2"/>
    </row>
    <row r="392" spans="1:34" ht="83.25">
      <c r="A392" s="26"/>
      <c r="M392" s="11"/>
      <c r="N392" s="11"/>
      <c r="O392" s="11"/>
      <c r="AB392" s="11"/>
      <c r="AC392" s="11"/>
      <c r="AD392" s="11"/>
      <c r="AE392" s="11"/>
      <c r="AF392" s="11"/>
      <c r="AG392" s="11"/>
      <c r="AH392" s="2"/>
    </row>
    <row r="393" spans="1:34" ht="83.25">
      <c r="A393" s="26"/>
      <c r="M393" s="11"/>
      <c r="N393" s="11"/>
      <c r="O393" s="11"/>
      <c r="AB393" s="11"/>
      <c r="AC393" s="11"/>
      <c r="AD393" s="11"/>
      <c r="AE393" s="11"/>
      <c r="AF393" s="11"/>
      <c r="AG393" s="11"/>
      <c r="AH393" s="2"/>
    </row>
    <row r="394" spans="1:34" ht="83.25">
      <c r="A394" s="26"/>
      <c r="M394" s="11"/>
      <c r="N394" s="11"/>
      <c r="O394" s="11"/>
      <c r="AB394" s="11"/>
      <c r="AC394" s="11"/>
      <c r="AD394" s="11"/>
      <c r="AE394" s="11"/>
      <c r="AF394" s="11"/>
      <c r="AG394" s="11"/>
      <c r="AH394" s="2"/>
    </row>
    <row r="395" spans="1:34" ht="83.25">
      <c r="A395" s="26"/>
      <c r="M395" s="11"/>
      <c r="N395" s="11"/>
      <c r="O395" s="11"/>
      <c r="AB395" s="11"/>
      <c r="AC395" s="11"/>
      <c r="AD395" s="11"/>
      <c r="AE395" s="11"/>
      <c r="AF395" s="11"/>
      <c r="AG395" s="11"/>
      <c r="AH395" s="2"/>
    </row>
    <row r="396" spans="1:34" ht="83.25">
      <c r="A396" s="26"/>
      <c r="M396" s="11"/>
      <c r="N396" s="11"/>
      <c r="O396" s="11"/>
      <c r="AB396" s="11"/>
      <c r="AC396" s="11"/>
      <c r="AD396" s="11"/>
      <c r="AE396" s="11"/>
      <c r="AF396" s="11"/>
      <c r="AG396" s="11"/>
      <c r="AH396" s="2"/>
    </row>
    <row r="397" spans="1:34" ht="83.25">
      <c r="A397" s="26"/>
      <c r="M397" s="11"/>
      <c r="N397" s="11"/>
      <c r="O397" s="11"/>
      <c r="AB397" s="11"/>
      <c r="AC397" s="11"/>
      <c r="AD397" s="11"/>
      <c r="AE397" s="11"/>
      <c r="AF397" s="11"/>
      <c r="AG397" s="11"/>
      <c r="AH397" s="2"/>
    </row>
    <row r="398" spans="1:34" ht="83.25">
      <c r="A398" s="26"/>
      <c r="M398" s="11"/>
      <c r="N398" s="11"/>
      <c r="O398" s="11"/>
      <c r="AH398" s="2"/>
    </row>
    <row r="399" spans="1:34" ht="83.25">
      <c r="A399" s="26"/>
      <c r="M399" s="11"/>
      <c r="N399" s="11"/>
      <c r="O399" s="11"/>
      <c r="AH399" s="2"/>
    </row>
    <row r="400" spans="1:34" ht="83.25">
      <c r="A400" s="26"/>
      <c r="M400" s="11"/>
      <c r="N400" s="11"/>
      <c r="O400" s="11"/>
      <c r="AH400" s="2"/>
    </row>
    <row r="401" spans="13:34" ht="83.25">
      <c r="M401" s="11"/>
      <c r="N401" s="11"/>
      <c r="O401" s="11"/>
      <c r="AH401" s="2"/>
    </row>
    <row r="402" spans="13:34" ht="83.25">
      <c r="M402" s="11"/>
      <c r="N402" s="11"/>
      <c r="O402" s="11"/>
      <c r="AH402" s="2"/>
    </row>
    <row r="403" spans="13:34" ht="83.25">
      <c r="M403" s="11"/>
      <c r="N403" s="11"/>
      <c r="O403" s="11"/>
      <c r="AH403" s="2"/>
    </row>
    <row r="404" spans="13:34" ht="83.25">
      <c r="M404" s="11"/>
      <c r="N404" s="11"/>
      <c r="O404" s="11"/>
      <c r="AH404" s="2"/>
    </row>
    <row r="405" spans="1:34" s="30" customFormat="1" ht="83.25">
      <c r="A405" s="32"/>
      <c r="B405" s="26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11"/>
      <c r="N405" s="11"/>
      <c r="O405" s="11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21"/>
      <c r="AA405" s="2"/>
      <c r="AB405" s="20"/>
      <c r="AC405" s="20"/>
      <c r="AD405" s="20"/>
      <c r="AE405" s="20"/>
      <c r="AF405" s="20"/>
      <c r="AG405" s="21"/>
      <c r="AH405" s="15"/>
    </row>
    <row r="406" spans="13:34" ht="83.25">
      <c r="M406" s="11"/>
      <c r="N406" s="11"/>
      <c r="O406" s="11"/>
      <c r="AH406" s="2"/>
    </row>
    <row r="407" spans="13:34" ht="83.25">
      <c r="M407" s="11"/>
      <c r="N407" s="11"/>
      <c r="O407" s="11"/>
      <c r="AH407" s="2"/>
    </row>
    <row r="408" spans="13:34" ht="83.25">
      <c r="M408" s="11"/>
      <c r="N408" s="11"/>
      <c r="O408" s="11"/>
      <c r="AH408" s="2"/>
    </row>
    <row r="409" spans="13:34" ht="83.25">
      <c r="M409" s="11"/>
      <c r="N409" s="11"/>
      <c r="O409" s="11"/>
      <c r="AH409" s="2"/>
    </row>
    <row r="410" spans="13:34" ht="83.25">
      <c r="M410" s="11"/>
      <c r="N410" s="11"/>
      <c r="O410" s="11"/>
      <c r="AH410" s="2"/>
    </row>
    <row r="411" spans="13:34" ht="83.25">
      <c r="M411" s="11"/>
      <c r="N411" s="11"/>
      <c r="O411" s="11"/>
      <c r="AH411" s="2"/>
    </row>
    <row r="412" spans="13:34" ht="83.25">
      <c r="M412" s="11"/>
      <c r="N412" s="11"/>
      <c r="O412" s="11"/>
      <c r="AH412" s="2"/>
    </row>
    <row r="413" spans="13:34" ht="83.25">
      <c r="M413" s="11"/>
      <c r="N413" s="11"/>
      <c r="O413" s="11"/>
      <c r="AH413" s="2"/>
    </row>
    <row r="414" spans="13:34" ht="83.25">
      <c r="M414" s="11"/>
      <c r="N414" s="11"/>
      <c r="O414" s="11"/>
      <c r="AH414" s="2"/>
    </row>
    <row r="415" spans="14:34" ht="83.25">
      <c r="N415" s="22"/>
      <c r="O415" s="23"/>
      <c r="AH415" s="2"/>
    </row>
    <row r="416" ht="83.25">
      <c r="AH416" s="2"/>
    </row>
    <row r="417" spans="1:34" ht="83.25">
      <c r="A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33"/>
      <c r="AA417" s="26"/>
      <c r="AB417" s="26"/>
      <c r="AC417" s="26"/>
      <c r="AD417" s="26"/>
      <c r="AE417" s="26"/>
      <c r="AF417" s="26"/>
      <c r="AG417" s="26"/>
      <c r="AH417" s="2"/>
    </row>
    <row r="418" spans="1:34" ht="83.25">
      <c r="A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33"/>
      <c r="AA418" s="26"/>
      <c r="AB418" s="26"/>
      <c r="AC418" s="26"/>
      <c r="AD418" s="26"/>
      <c r="AE418" s="26"/>
      <c r="AF418" s="26"/>
      <c r="AG418" s="26"/>
      <c r="AH418" s="2"/>
    </row>
    <row r="419" spans="1:34" ht="83.25">
      <c r="A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33"/>
      <c r="AA419" s="26"/>
      <c r="AB419" s="26"/>
      <c r="AC419" s="26"/>
      <c r="AD419" s="26"/>
      <c r="AE419" s="26"/>
      <c r="AF419" s="26"/>
      <c r="AG419" s="26"/>
      <c r="AH419" s="2"/>
    </row>
    <row r="420" spans="1:34" ht="83.25">
      <c r="A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33"/>
      <c r="AA420" s="26"/>
      <c r="AB420" s="26"/>
      <c r="AC420" s="26"/>
      <c r="AD420" s="26"/>
      <c r="AE420" s="26"/>
      <c r="AF420" s="26"/>
      <c r="AG420" s="26"/>
      <c r="AH420" s="2"/>
    </row>
    <row r="421" spans="1:34" ht="83.25">
      <c r="A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33"/>
      <c r="AA421" s="26"/>
      <c r="AB421" s="26"/>
      <c r="AC421" s="26"/>
      <c r="AD421" s="26"/>
      <c r="AE421" s="26"/>
      <c r="AF421" s="26"/>
      <c r="AG421" s="26"/>
      <c r="AH421" s="2"/>
    </row>
    <row r="422" spans="1:34" ht="83.25">
      <c r="A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33"/>
      <c r="AA422" s="26"/>
      <c r="AB422" s="26"/>
      <c r="AC422" s="26"/>
      <c r="AD422" s="26"/>
      <c r="AE422" s="26"/>
      <c r="AF422" s="26"/>
      <c r="AG422" s="26"/>
      <c r="AH422" s="2"/>
    </row>
    <row r="423" spans="1:34" ht="83.25">
      <c r="A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33"/>
      <c r="AA423" s="26"/>
      <c r="AB423" s="26"/>
      <c r="AC423" s="26"/>
      <c r="AD423" s="26"/>
      <c r="AE423" s="26"/>
      <c r="AF423" s="26"/>
      <c r="AG423" s="26"/>
      <c r="AH423" s="2"/>
    </row>
    <row r="424" spans="1:34" ht="83.25">
      <c r="A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33"/>
      <c r="AA424" s="26"/>
      <c r="AB424" s="26"/>
      <c r="AC424" s="26"/>
      <c r="AD424" s="26"/>
      <c r="AE424" s="26"/>
      <c r="AF424" s="26"/>
      <c r="AG424" s="26"/>
      <c r="AH424" s="2"/>
    </row>
    <row r="425" spans="1:34" ht="83.25">
      <c r="A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33"/>
      <c r="AA425" s="26"/>
      <c r="AB425" s="26"/>
      <c r="AC425" s="26"/>
      <c r="AD425" s="26"/>
      <c r="AE425" s="26"/>
      <c r="AF425" s="26"/>
      <c r="AG425" s="26"/>
      <c r="AH425" s="2"/>
    </row>
    <row r="426" spans="1:34" ht="83.25">
      <c r="A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33"/>
      <c r="AA426" s="26"/>
      <c r="AB426" s="26"/>
      <c r="AC426" s="26"/>
      <c r="AD426" s="26"/>
      <c r="AE426" s="26"/>
      <c r="AF426" s="26"/>
      <c r="AG426" s="26"/>
      <c r="AH426" s="2"/>
    </row>
    <row r="427" spans="1:34" ht="83.25">
      <c r="A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33"/>
      <c r="AA427" s="26"/>
      <c r="AB427" s="26"/>
      <c r="AC427" s="26"/>
      <c r="AD427" s="26"/>
      <c r="AE427" s="26"/>
      <c r="AF427" s="26"/>
      <c r="AG427" s="26"/>
      <c r="AH427" s="2"/>
    </row>
    <row r="428" spans="1:34" ht="83.25">
      <c r="A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33"/>
      <c r="AA428" s="26"/>
      <c r="AB428" s="26"/>
      <c r="AC428" s="26"/>
      <c r="AD428" s="26"/>
      <c r="AE428" s="26"/>
      <c r="AF428" s="26"/>
      <c r="AG428" s="26"/>
      <c r="AH428" s="2"/>
    </row>
    <row r="429" spans="1:34" ht="83.25">
      <c r="A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33"/>
      <c r="AA429" s="26"/>
      <c r="AB429" s="26"/>
      <c r="AC429" s="26"/>
      <c r="AD429" s="26"/>
      <c r="AE429" s="26"/>
      <c r="AF429" s="26"/>
      <c r="AG429" s="26"/>
      <c r="AH429" s="2"/>
    </row>
    <row r="430" spans="1:34" ht="83.25">
      <c r="A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33"/>
      <c r="AA430" s="26"/>
      <c r="AB430" s="26"/>
      <c r="AC430" s="26"/>
      <c r="AD430" s="26"/>
      <c r="AE430" s="26"/>
      <c r="AF430" s="26"/>
      <c r="AG430" s="26"/>
      <c r="AH430" s="2"/>
    </row>
    <row r="431" spans="1:34" ht="83.25">
      <c r="A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33"/>
      <c r="AA431" s="26"/>
      <c r="AB431" s="26"/>
      <c r="AC431" s="26"/>
      <c r="AD431" s="26"/>
      <c r="AE431" s="26"/>
      <c r="AF431" s="26"/>
      <c r="AG431" s="26"/>
      <c r="AH431" s="2"/>
    </row>
    <row r="432" spans="1:34" ht="83.25">
      <c r="A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33"/>
      <c r="AA432" s="26"/>
      <c r="AB432" s="26"/>
      <c r="AC432" s="26"/>
      <c r="AD432" s="26"/>
      <c r="AE432" s="26"/>
      <c r="AF432" s="26"/>
      <c r="AG432" s="26"/>
      <c r="AH432" s="2"/>
    </row>
    <row r="433" spans="1:34" ht="83.25">
      <c r="A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33"/>
      <c r="AA433" s="26"/>
      <c r="AB433" s="26"/>
      <c r="AC433" s="26"/>
      <c r="AD433" s="26"/>
      <c r="AE433" s="26"/>
      <c r="AF433" s="26"/>
      <c r="AG433" s="26"/>
      <c r="AH433" s="2"/>
    </row>
    <row r="434" spans="1:34" ht="83.25">
      <c r="A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33"/>
      <c r="AA434" s="26"/>
      <c r="AB434" s="26"/>
      <c r="AC434" s="26"/>
      <c r="AD434" s="26"/>
      <c r="AE434" s="26"/>
      <c r="AF434" s="26"/>
      <c r="AG434" s="26"/>
      <c r="AH434" s="2"/>
    </row>
    <row r="435" spans="1:34" ht="83.25">
      <c r="A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33"/>
      <c r="AA435" s="26"/>
      <c r="AB435" s="26"/>
      <c r="AC435" s="26"/>
      <c r="AD435" s="26"/>
      <c r="AE435" s="26"/>
      <c r="AF435" s="26"/>
      <c r="AG435" s="26"/>
      <c r="AH435" s="2"/>
    </row>
    <row r="436" spans="1:34" ht="83.25">
      <c r="A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33"/>
      <c r="AA436" s="26"/>
      <c r="AB436" s="26"/>
      <c r="AC436" s="26"/>
      <c r="AD436" s="26"/>
      <c r="AE436" s="26"/>
      <c r="AF436" s="26"/>
      <c r="AG436" s="26"/>
      <c r="AH436" s="2"/>
    </row>
    <row r="437" spans="1:34" ht="83.25">
      <c r="A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33"/>
      <c r="AA437" s="26"/>
      <c r="AB437" s="26"/>
      <c r="AC437" s="26"/>
      <c r="AD437" s="26"/>
      <c r="AE437" s="26"/>
      <c r="AF437" s="26"/>
      <c r="AG437" s="26"/>
      <c r="AH437" s="2"/>
    </row>
    <row r="438" spans="1:34" ht="83.25">
      <c r="A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33"/>
      <c r="AA438" s="26"/>
      <c r="AB438" s="26"/>
      <c r="AC438" s="26"/>
      <c r="AD438" s="26"/>
      <c r="AE438" s="26"/>
      <c r="AF438" s="26"/>
      <c r="AG438" s="26"/>
      <c r="AH438" s="2"/>
    </row>
    <row r="439" spans="1:34" ht="83.25">
      <c r="A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33"/>
      <c r="AA439" s="26"/>
      <c r="AB439" s="26"/>
      <c r="AC439" s="26"/>
      <c r="AD439" s="26"/>
      <c r="AE439" s="26"/>
      <c r="AF439" s="26"/>
      <c r="AG439" s="26"/>
      <c r="AH439" s="2"/>
    </row>
    <row r="440" spans="1:34" ht="83.25">
      <c r="A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33"/>
      <c r="AA440" s="26"/>
      <c r="AB440" s="26"/>
      <c r="AC440" s="26"/>
      <c r="AD440" s="26"/>
      <c r="AE440" s="26"/>
      <c r="AF440" s="26"/>
      <c r="AG440" s="26"/>
      <c r="AH440" s="2"/>
    </row>
    <row r="481" spans="1:33" s="30" customFormat="1" ht="83.25">
      <c r="A481" s="32"/>
      <c r="B481" s="26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21"/>
      <c r="N481" s="24"/>
      <c r="O481" s="8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21"/>
      <c r="AA481" s="2"/>
      <c r="AB481" s="20"/>
      <c r="AC481" s="20"/>
      <c r="AD481" s="20"/>
      <c r="AE481" s="20"/>
      <c r="AF481" s="20"/>
      <c r="AG481" s="21"/>
    </row>
  </sheetData>
  <sheetProtection/>
  <mergeCells count="499">
    <mergeCell ref="A343:B343"/>
    <mergeCell ref="A211:AG211"/>
    <mergeCell ref="AG228:AG229"/>
    <mergeCell ref="A231:AG231"/>
    <mergeCell ref="A239:AG239"/>
    <mergeCell ref="A247:AG247"/>
    <mergeCell ref="Q338:Q339"/>
    <mergeCell ref="X338:X339"/>
    <mergeCell ref="Z228:Z229"/>
    <mergeCell ref="AA228:AA229"/>
    <mergeCell ref="AB228:AB229"/>
    <mergeCell ref="U228:U229"/>
    <mergeCell ref="V228:V229"/>
    <mergeCell ref="W228:W229"/>
    <mergeCell ref="X228:X229"/>
    <mergeCell ref="Y228:Y229"/>
    <mergeCell ref="AF228:AF229"/>
    <mergeCell ref="A254:AG254"/>
    <mergeCell ref="A226:AG226"/>
    <mergeCell ref="A227:AG227"/>
    <mergeCell ref="A228:A229"/>
    <mergeCell ref="B228:B229"/>
    <mergeCell ref="C228:C229"/>
    <mergeCell ref="AC228:AC229"/>
    <mergeCell ref="AD228:AD229"/>
    <mergeCell ref="AE228:AE229"/>
    <mergeCell ref="T228:T229"/>
    <mergeCell ref="A285:A286"/>
    <mergeCell ref="C256:C257"/>
    <mergeCell ref="B256:B257"/>
    <mergeCell ref="A256:A257"/>
    <mergeCell ref="A283:AG283"/>
    <mergeCell ref="Z285:Z286"/>
    <mergeCell ref="AA285:AA286"/>
    <mergeCell ref="N285:N286"/>
    <mergeCell ref="AD285:AD286"/>
    <mergeCell ref="AF285:AF286"/>
    <mergeCell ref="AF171:AF172"/>
    <mergeCell ref="AG171:AG172"/>
    <mergeCell ref="A174:AG174"/>
    <mergeCell ref="A182:AG182"/>
    <mergeCell ref="A191:AG191"/>
    <mergeCell ref="U171:U172"/>
    <mergeCell ref="V171:V172"/>
    <mergeCell ref="W171:W172"/>
    <mergeCell ref="X171:X172"/>
    <mergeCell ref="A296:AG296"/>
    <mergeCell ref="Y285:Y286"/>
    <mergeCell ref="P285:P286"/>
    <mergeCell ref="Z171:Z172"/>
    <mergeCell ref="AA171:AA172"/>
    <mergeCell ref="AB171:AB172"/>
    <mergeCell ref="AC171:AC172"/>
    <mergeCell ref="AD171:AD172"/>
    <mergeCell ref="AE171:AE172"/>
    <mergeCell ref="T171:T172"/>
    <mergeCell ref="Y171:Y172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G338:G339"/>
    <mergeCell ref="B171:B172"/>
    <mergeCell ref="C171:C172"/>
    <mergeCell ref="D171:D172"/>
    <mergeCell ref="E171:E172"/>
    <mergeCell ref="F171:F172"/>
    <mergeCell ref="G171:G172"/>
    <mergeCell ref="C285:C286"/>
    <mergeCell ref="B285:B286"/>
    <mergeCell ref="A255:AG255"/>
    <mergeCell ref="A342:B342"/>
    <mergeCell ref="A344:B344"/>
    <mergeCell ref="A345:B345"/>
    <mergeCell ref="AC313:AC314"/>
    <mergeCell ref="AD313:AD314"/>
    <mergeCell ref="J313:J314"/>
    <mergeCell ref="K313:K314"/>
    <mergeCell ref="L313:L314"/>
    <mergeCell ref="I313:I314"/>
    <mergeCell ref="T313:T314"/>
    <mergeCell ref="AD200:AD201"/>
    <mergeCell ref="AF200:AF201"/>
    <mergeCell ref="AF313:AF314"/>
    <mergeCell ref="AC338:AC339"/>
    <mergeCell ref="AD338:AD339"/>
    <mergeCell ref="AF338:AF339"/>
    <mergeCell ref="AC256:AC257"/>
    <mergeCell ref="AD256:AD257"/>
    <mergeCell ref="AF256:AF257"/>
    <mergeCell ref="AC285:AC286"/>
    <mergeCell ref="AD116:AD117"/>
    <mergeCell ref="AF116:AF117"/>
    <mergeCell ref="AE256:AE257"/>
    <mergeCell ref="AE285:AE286"/>
    <mergeCell ref="A259:AG259"/>
    <mergeCell ref="AB256:AB257"/>
    <mergeCell ref="AC144:AC145"/>
    <mergeCell ref="AD144:AD145"/>
    <mergeCell ref="AF144:AF145"/>
    <mergeCell ref="AC200:AC201"/>
    <mergeCell ref="AD32:AD33"/>
    <mergeCell ref="AF32:AF33"/>
    <mergeCell ref="AE200:AE201"/>
    <mergeCell ref="A169:AG169"/>
    <mergeCell ref="A170:AG170"/>
    <mergeCell ref="A171:A172"/>
    <mergeCell ref="AC89:AC90"/>
    <mergeCell ref="AD89:AD90"/>
    <mergeCell ref="AF89:AF90"/>
    <mergeCell ref="AC116:AC117"/>
    <mergeCell ref="A220:AG220"/>
    <mergeCell ref="A276:AG276"/>
    <mergeCell ref="AG89:AG90"/>
    <mergeCell ref="A92:AG92"/>
    <mergeCell ref="X89:X90"/>
    <mergeCell ref="Y89:Y90"/>
    <mergeCell ref="A98:AG98"/>
    <mergeCell ref="U89:U90"/>
    <mergeCell ref="V89:V90"/>
    <mergeCell ref="W89:W90"/>
    <mergeCell ref="AB89:AB90"/>
    <mergeCell ref="AE89:AE90"/>
    <mergeCell ref="A23:AG23"/>
    <mergeCell ref="AE4:AE5"/>
    <mergeCell ref="AE32:AE33"/>
    <mergeCell ref="AB32:AB33"/>
    <mergeCell ref="AC4:AC5"/>
    <mergeCell ref="AD4:AD5"/>
    <mergeCell ref="AF4:AF5"/>
    <mergeCell ref="AC32:AC33"/>
    <mergeCell ref="S89:S90"/>
    <mergeCell ref="T89:T90"/>
    <mergeCell ref="A304:AG304"/>
    <mergeCell ref="A331:AG331"/>
    <mergeCell ref="A51:AG51"/>
    <mergeCell ref="A80:AG80"/>
    <mergeCell ref="A107:AG107"/>
    <mergeCell ref="A135:AG135"/>
    <mergeCell ref="A163:AG163"/>
    <mergeCell ref="AA89:AA90"/>
    <mergeCell ref="J89:J90"/>
    <mergeCell ref="K89:K90"/>
    <mergeCell ref="L89:L90"/>
    <mergeCell ref="M89:M90"/>
    <mergeCell ref="N89:N90"/>
    <mergeCell ref="Z89:Z90"/>
    <mergeCell ref="O89:O90"/>
    <mergeCell ref="P89:P90"/>
    <mergeCell ref="Q89:Q90"/>
    <mergeCell ref="R89:R90"/>
    <mergeCell ref="A88:AG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AE338:AE339"/>
    <mergeCell ref="W338:W339"/>
    <mergeCell ref="T338:T339"/>
    <mergeCell ref="A337:AG337"/>
    <mergeCell ref="AE60:AE61"/>
    <mergeCell ref="AE116:AE117"/>
    <mergeCell ref="A115:AG115"/>
    <mergeCell ref="Y116:Y117"/>
    <mergeCell ref="Z116:Z117"/>
    <mergeCell ref="A87:AG87"/>
    <mergeCell ref="M368:O382"/>
    <mergeCell ref="A42:AG42"/>
    <mergeCell ref="A127:AG127"/>
    <mergeCell ref="AG285:AG286"/>
    <mergeCell ref="X285:X286"/>
    <mergeCell ref="AG116:AG117"/>
    <mergeCell ref="A284:AG284"/>
    <mergeCell ref="J285:J286"/>
    <mergeCell ref="K285:K286"/>
    <mergeCell ref="L285:L286"/>
    <mergeCell ref="D228:D229"/>
    <mergeCell ref="E228:E229"/>
    <mergeCell ref="F228:F229"/>
    <mergeCell ref="G228:G229"/>
    <mergeCell ref="H228:H229"/>
    <mergeCell ref="I228:I229"/>
    <mergeCell ref="J228:J229"/>
    <mergeCell ref="AG338:AG339"/>
    <mergeCell ref="AA338:AA339"/>
    <mergeCell ref="AB338:AB339"/>
    <mergeCell ref="Y338:Y339"/>
    <mergeCell ref="Z338:Z339"/>
    <mergeCell ref="U338:U339"/>
    <mergeCell ref="AG256:AG257"/>
    <mergeCell ref="AA256:AA257"/>
    <mergeCell ref="Y256:Y257"/>
    <mergeCell ref="S285:S286"/>
    <mergeCell ref="T285:T286"/>
    <mergeCell ref="U285:U286"/>
    <mergeCell ref="V285:V286"/>
    <mergeCell ref="Q285:Q286"/>
    <mergeCell ref="R285:R286"/>
    <mergeCell ref="A347:B347"/>
    <mergeCell ref="A346:B346"/>
    <mergeCell ref="I338:I339"/>
    <mergeCell ref="J338:J339"/>
    <mergeCell ref="K338:K339"/>
    <mergeCell ref="S338:S339"/>
    <mergeCell ref="M338:M339"/>
    <mergeCell ref="D338:D339"/>
    <mergeCell ref="C338:C339"/>
    <mergeCell ref="A341:B341"/>
    <mergeCell ref="I285:I286"/>
    <mergeCell ref="A288:AG288"/>
    <mergeCell ref="M285:M286"/>
    <mergeCell ref="AB285:AB286"/>
    <mergeCell ref="H285:H286"/>
    <mergeCell ref="G285:G286"/>
    <mergeCell ref="F285:F286"/>
    <mergeCell ref="E285:E286"/>
    <mergeCell ref="D285:D286"/>
    <mergeCell ref="O285:O286"/>
    <mergeCell ref="V256:V257"/>
    <mergeCell ref="W256:W257"/>
    <mergeCell ref="X256:X257"/>
    <mergeCell ref="O338:O339"/>
    <mergeCell ref="W285:W286"/>
    <mergeCell ref="R338:R339"/>
    <mergeCell ref="P338:P339"/>
    <mergeCell ref="V338:V339"/>
    <mergeCell ref="T256:T257"/>
    <mergeCell ref="U256:U257"/>
    <mergeCell ref="D256:D257"/>
    <mergeCell ref="E256:E257"/>
    <mergeCell ref="F256:F257"/>
    <mergeCell ref="J256:J257"/>
    <mergeCell ref="K256:K257"/>
    <mergeCell ref="L256:L257"/>
    <mergeCell ref="H256:H257"/>
    <mergeCell ref="G256:G257"/>
    <mergeCell ref="Z200:Z201"/>
    <mergeCell ref="AA200:AA201"/>
    <mergeCell ref="AB200:AB201"/>
    <mergeCell ref="W200:W201"/>
    <mergeCell ref="A203:AG203"/>
    <mergeCell ref="T200:T201"/>
    <mergeCell ref="U200:U201"/>
    <mergeCell ref="A200:A201"/>
    <mergeCell ref="B200:B201"/>
    <mergeCell ref="R200:R201"/>
    <mergeCell ref="AB116:AB117"/>
    <mergeCell ref="U116:U117"/>
    <mergeCell ref="V116:V117"/>
    <mergeCell ref="W116:W117"/>
    <mergeCell ref="X116:X117"/>
    <mergeCell ref="Q116:Q117"/>
    <mergeCell ref="R116:R117"/>
    <mergeCell ref="S116:S117"/>
    <mergeCell ref="P116:P117"/>
    <mergeCell ref="T116:T117"/>
    <mergeCell ref="AA116:AA117"/>
    <mergeCell ref="H116:H117"/>
    <mergeCell ref="I116:I117"/>
    <mergeCell ref="J116:J117"/>
    <mergeCell ref="K116:K117"/>
    <mergeCell ref="L116:L117"/>
    <mergeCell ref="M116:M117"/>
    <mergeCell ref="A114:AG114"/>
    <mergeCell ref="D200:D201"/>
    <mergeCell ref="E200:E201"/>
    <mergeCell ref="F200:F201"/>
    <mergeCell ref="H200:H201"/>
    <mergeCell ref="I200:I201"/>
    <mergeCell ref="J200:J201"/>
    <mergeCell ref="K200:K201"/>
    <mergeCell ref="M200:M201"/>
    <mergeCell ref="A119:AG119"/>
    <mergeCell ref="A58:AG58"/>
    <mergeCell ref="A59:AG59"/>
    <mergeCell ref="Y60:Y61"/>
    <mergeCell ref="Z60:Z61"/>
    <mergeCell ref="AA60:AA61"/>
    <mergeCell ref="AB60:AB61"/>
    <mergeCell ref="U60:U61"/>
    <mergeCell ref="AC60:AC61"/>
    <mergeCell ref="AD60:AD61"/>
    <mergeCell ref="AF60:AF61"/>
    <mergeCell ref="V32:V33"/>
    <mergeCell ref="W32:W33"/>
    <mergeCell ref="X32:X33"/>
    <mergeCell ref="O60:O61"/>
    <mergeCell ref="P60:P61"/>
    <mergeCell ref="V60:V61"/>
    <mergeCell ref="W60:W61"/>
    <mergeCell ref="X60:X61"/>
    <mergeCell ref="T60:T61"/>
    <mergeCell ref="A35:AG35"/>
    <mergeCell ref="AG32:AG33"/>
    <mergeCell ref="F4:F5"/>
    <mergeCell ref="J32:J33"/>
    <mergeCell ref="K32:K33"/>
    <mergeCell ref="L32:L33"/>
    <mergeCell ref="M32:M33"/>
    <mergeCell ref="A31:AG31"/>
    <mergeCell ref="A30:AG30"/>
    <mergeCell ref="Z32:Z33"/>
    <mergeCell ref="AA32:AA33"/>
    <mergeCell ref="Y32:Y33"/>
    <mergeCell ref="R32:R33"/>
    <mergeCell ref="S32:S33"/>
    <mergeCell ref="T32:T33"/>
    <mergeCell ref="U32:U33"/>
    <mergeCell ref="I32:I33"/>
    <mergeCell ref="N32:N33"/>
    <mergeCell ref="O32:O33"/>
    <mergeCell ref="P32:P33"/>
    <mergeCell ref="Q32:Q33"/>
    <mergeCell ref="A7:AG7"/>
    <mergeCell ref="A15:AG15"/>
    <mergeCell ref="A4:A5"/>
    <mergeCell ref="B4:B5"/>
    <mergeCell ref="C4:C5"/>
    <mergeCell ref="G4:G5"/>
    <mergeCell ref="D4:D5"/>
    <mergeCell ref="E4:E5"/>
    <mergeCell ref="L4:L5"/>
    <mergeCell ref="H4:H5"/>
    <mergeCell ref="I60:I61"/>
    <mergeCell ref="M60:M61"/>
    <mergeCell ref="A32:A33"/>
    <mergeCell ref="B32:B33"/>
    <mergeCell ref="C32:C33"/>
    <mergeCell ref="G32:G33"/>
    <mergeCell ref="D32:D33"/>
    <mergeCell ref="E32:E33"/>
    <mergeCell ref="F32:F33"/>
    <mergeCell ref="H32:H33"/>
    <mergeCell ref="AG60:AG61"/>
    <mergeCell ref="A63:AG63"/>
    <mergeCell ref="A60:A61"/>
    <mergeCell ref="B60:B61"/>
    <mergeCell ref="C60:C61"/>
    <mergeCell ref="G60:G61"/>
    <mergeCell ref="D60:D61"/>
    <mergeCell ref="F60:F61"/>
    <mergeCell ref="Q60:Q61"/>
    <mergeCell ref="J60:J61"/>
    <mergeCell ref="C116:C117"/>
    <mergeCell ref="G116:G117"/>
    <mergeCell ref="N116:N117"/>
    <mergeCell ref="O116:O117"/>
    <mergeCell ref="D116:D117"/>
    <mergeCell ref="E60:E61"/>
    <mergeCell ref="K60:K61"/>
    <mergeCell ref="L60:L61"/>
    <mergeCell ref="N60:N61"/>
    <mergeCell ref="H60:H61"/>
    <mergeCell ref="Q200:Q201"/>
    <mergeCell ref="A198:AG198"/>
    <mergeCell ref="A199:AG199"/>
    <mergeCell ref="C200:C201"/>
    <mergeCell ref="G200:G201"/>
    <mergeCell ref="R60:R61"/>
    <mergeCell ref="S60:S61"/>
    <mergeCell ref="A71:AG71"/>
    <mergeCell ref="A116:A117"/>
    <mergeCell ref="B116:B117"/>
    <mergeCell ref="X200:X201"/>
    <mergeCell ref="Y200:Y201"/>
    <mergeCell ref="AG200:AG201"/>
    <mergeCell ref="N200:N201"/>
    <mergeCell ref="O200:O201"/>
    <mergeCell ref="E116:E117"/>
    <mergeCell ref="F116:F117"/>
    <mergeCell ref="S200:S201"/>
    <mergeCell ref="V200:V201"/>
    <mergeCell ref="P200:P201"/>
    <mergeCell ref="A266:AG266"/>
    <mergeCell ref="S256:S257"/>
    <mergeCell ref="I256:I257"/>
    <mergeCell ref="P256:P257"/>
    <mergeCell ref="Q256:Q257"/>
    <mergeCell ref="M256:M257"/>
    <mergeCell ref="O256:O257"/>
    <mergeCell ref="N256:N257"/>
    <mergeCell ref="Z256:Z257"/>
    <mergeCell ref="R256:R257"/>
    <mergeCell ref="K228:K229"/>
    <mergeCell ref="L228:L229"/>
    <mergeCell ref="M228:M229"/>
    <mergeCell ref="N228:N229"/>
    <mergeCell ref="O228:O229"/>
    <mergeCell ref="P228:P229"/>
    <mergeCell ref="Q228:Q229"/>
    <mergeCell ref="R228:R229"/>
    <mergeCell ref="S228:S229"/>
    <mergeCell ref="A349:B349"/>
    <mergeCell ref="A348:B348"/>
    <mergeCell ref="E338:E339"/>
    <mergeCell ref="F338:F339"/>
    <mergeCell ref="H338:H339"/>
    <mergeCell ref="N338:N339"/>
    <mergeCell ref="L338:L339"/>
    <mergeCell ref="I4:I5"/>
    <mergeCell ref="J4:J5"/>
    <mergeCell ref="K4:K5"/>
    <mergeCell ref="Y4:Y5"/>
    <mergeCell ref="T4:T5"/>
    <mergeCell ref="U4:U5"/>
    <mergeCell ref="V4:V5"/>
    <mergeCell ref="A2:AG2"/>
    <mergeCell ref="A3:AG3"/>
    <mergeCell ref="A311:AG311"/>
    <mergeCell ref="M4:M5"/>
    <mergeCell ref="O4:O5"/>
    <mergeCell ref="P4:P5"/>
    <mergeCell ref="N4:N5"/>
    <mergeCell ref="A142:AG142"/>
    <mergeCell ref="A143:AG143"/>
    <mergeCell ref="A144:A145"/>
    <mergeCell ref="A1:AG1"/>
    <mergeCell ref="AA4:AA5"/>
    <mergeCell ref="AB4:AB5"/>
    <mergeCell ref="AG4:AG5"/>
    <mergeCell ref="W4:W5"/>
    <mergeCell ref="X4:X5"/>
    <mergeCell ref="Q4:Q5"/>
    <mergeCell ref="R4:R5"/>
    <mergeCell ref="Z4:Z5"/>
    <mergeCell ref="S4:S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Y144:Y145"/>
    <mergeCell ref="Z144:Z145"/>
    <mergeCell ref="O144:O145"/>
    <mergeCell ref="P144:P145"/>
    <mergeCell ref="Q144:Q145"/>
    <mergeCell ref="R144:R145"/>
    <mergeCell ref="S144:S145"/>
    <mergeCell ref="T144:T145"/>
    <mergeCell ref="AA144:AA145"/>
    <mergeCell ref="AB144:AB145"/>
    <mergeCell ref="AE144:AE145"/>
    <mergeCell ref="AG144:AG145"/>
    <mergeCell ref="A147:AG147"/>
    <mergeCell ref="A154:AG154"/>
    <mergeCell ref="U144:U145"/>
    <mergeCell ref="V144:V145"/>
    <mergeCell ref="W144:W145"/>
    <mergeCell ref="X144:X145"/>
    <mergeCell ref="A312:AG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A323:AG323"/>
    <mergeCell ref="U313:U314"/>
    <mergeCell ref="V313:V314"/>
    <mergeCell ref="W313:W314"/>
    <mergeCell ref="X313:X314"/>
    <mergeCell ref="M313:M314"/>
    <mergeCell ref="N313:N314"/>
    <mergeCell ref="Y313:Y314"/>
    <mergeCell ref="Z313:Z314"/>
    <mergeCell ref="O313:O314"/>
    <mergeCell ref="L200:L201"/>
    <mergeCell ref="AA313:AA314"/>
    <mergeCell ref="AB313:AB314"/>
    <mergeCell ref="AE313:AE314"/>
    <mergeCell ref="AG313:AG314"/>
    <mergeCell ref="A316:AG316"/>
    <mergeCell ref="P313:P314"/>
    <mergeCell ref="Q313:Q314"/>
    <mergeCell ref="R313:R314"/>
    <mergeCell ref="S313:S31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0" r:id="rId1"/>
  <rowBreaks count="14" manualBreakCount="14">
    <brk id="29" min="1" max="32" man="1"/>
    <brk id="57" min="1" max="32" man="1"/>
    <brk id="86" min="1" max="32" man="1"/>
    <brk id="113" min="1" max="32" man="1"/>
    <brk id="141" min="1" max="32" man="1"/>
    <brk id="168" max="32" man="1"/>
    <brk id="197" min="1" max="32" man="1"/>
    <brk id="225" max="32" man="1"/>
    <brk id="253" min="1" max="32" man="1"/>
    <brk id="282" min="1" max="32" man="1"/>
    <brk id="310" min="1" max="32" man="1"/>
    <brk id="336" min="1" max="32" man="1"/>
    <brk id="528" max="30" man="1"/>
    <brk id="56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Informatika</cp:lastModifiedBy>
  <cp:lastPrinted>2021-12-17T09:45:22Z</cp:lastPrinted>
  <dcterms:created xsi:type="dcterms:W3CDTF">1996-10-08T23:32:33Z</dcterms:created>
  <dcterms:modified xsi:type="dcterms:W3CDTF">2022-01-11T11:53:10Z</dcterms:modified>
  <cp:category/>
  <cp:version/>
  <cp:contentType/>
  <cp:contentStatus/>
</cp:coreProperties>
</file>